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tabRatio="727" firstSheet="1" activeTab="1"/>
  </bookViews>
  <sheets>
    <sheet name="000000" sheetId="1" state="veryHidden" r:id="rId1"/>
    <sheet name="部数改訂お知らせ" sheetId="2" r:id="rId2"/>
    <sheet name="大規模災害時" sheetId="3" r:id="rId3"/>
    <sheet name="大口割引・小口割増単価表" sheetId="4" state="hidden" r:id="rId4"/>
    <sheet name="合計表" sheetId="5" r:id="rId5"/>
    <sheet name="北信１" sheetId="6" r:id="rId6"/>
    <sheet name="北信２" sheetId="7" r:id="rId7"/>
    <sheet name="北信３" sheetId="8" r:id="rId8"/>
    <sheet name="北信４" sheetId="9" r:id="rId9"/>
    <sheet name="東信１" sheetId="10" r:id="rId10"/>
    <sheet name="東信２" sheetId="11" r:id="rId11"/>
    <sheet name="中信１" sheetId="12" r:id="rId12"/>
    <sheet name="中信２" sheetId="13" r:id="rId13"/>
    <sheet name="中信３" sheetId="14" r:id="rId14"/>
    <sheet name="南信１" sheetId="15" r:id="rId15"/>
    <sheet name="南信２" sheetId="16" r:id="rId16"/>
    <sheet name="南信３" sheetId="17" r:id="rId17"/>
  </sheets>
  <definedNames>
    <definedName name="_xlnm.Print_Area" localSheetId="4">'合計表'!$A$1:$V$68</definedName>
    <definedName name="_xlnm.Print_Area" localSheetId="11">'中信１'!$A$1:$X$39</definedName>
    <definedName name="_xlnm.Print_Area" localSheetId="12">'中信２'!$A$1:$X$45</definedName>
    <definedName name="_xlnm.Print_Area" localSheetId="13">'中信３'!$A$1:$X$44</definedName>
    <definedName name="_xlnm.Print_Area" localSheetId="9">'東信１'!$A$1:$AK$49</definedName>
    <definedName name="_xlnm.Print_Area" localSheetId="10">'東信２'!$A$1:$X$45</definedName>
    <definedName name="_xlnm.Print_Area" localSheetId="14">'南信１'!$A$1:$AB$47</definedName>
    <definedName name="_xlnm.Print_Area" localSheetId="15">'南信２'!$A$1:$X$40</definedName>
    <definedName name="_xlnm.Print_Area" localSheetId="16">'南信３'!$A$1:$X$42</definedName>
    <definedName name="_xlnm.Print_Area" localSheetId="1">'部数改訂お知らせ'!$A$1:$O$35</definedName>
    <definedName name="_xlnm.Print_Area" localSheetId="5">'北信１'!$A$1:$X$43</definedName>
    <definedName name="_xlnm.Print_Area" localSheetId="6">'北信２'!$A$1:$X$40</definedName>
    <definedName name="_xlnm.Print_Area" localSheetId="7">'北信３'!$A$1:$X$42</definedName>
    <definedName name="_xlnm.Print_Area" localSheetId="8">'北信４'!$A$1:$X$36</definedName>
  </definedNames>
  <calcPr fullCalcOnLoad="1"/>
</workbook>
</file>

<file path=xl/sharedStrings.xml><?xml version="1.0" encoding="utf-8"?>
<sst xmlns="http://schemas.openxmlformats.org/spreadsheetml/2006/main" count="2208" uniqueCount="747">
  <si>
    <t>西高通り</t>
  </si>
  <si>
    <t>若    穂</t>
  </si>
  <si>
    <t>中     央</t>
  </si>
  <si>
    <t>南</t>
  </si>
  <si>
    <t>篠 ノ 井(中 島)</t>
  </si>
  <si>
    <t>伊 勢 宮</t>
  </si>
  <si>
    <t>小 柴 見</t>
  </si>
  <si>
    <t>小柴見第2</t>
  </si>
  <si>
    <t>川 中 島</t>
  </si>
  <si>
    <t>大 豆 島</t>
  </si>
  <si>
    <t>東</t>
  </si>
  <si>
    <t>中     越</t>
  </si>
  <si>
    <t>柳     原</t>
  </si>
  <si>
    <t>更    北</t>
  </si>
  <si>
    <t>高     田</t>
  </si>
  <si>
    <t>七二会 (合)</t>
  </si>
  <si>
    <t>若     槻</t>
  </si>
  <si>
    <t>若槻第２</t>
  </si>
  <si>
    <t>若槻東部</t>
  </si>
  <si>
    <t>朝陽駅前</t>
  </si>
  <si>
    <t>吉     田</t>
  </si>
  <si>
    <t>三     輪</t>
  </si>
  <si>
    <t>上     松</t>
  </si>
  <si>
    <t>浅川山間部</t>
  </si>
  <si>
    <t>小     市</t>
  </si>
  <si>
    <t>(ｾﾝﾀｰ合計)</t>
  </si>
  <si>
    <t>安 茂 里</t>
  </si>
  <si>
    <t>三     才</t>
  </si>
  <si>
    <t>中 山 部</t>
  </si>
  <si>
    <t>須     坂</t>
  </si>
  <si>
    <t>南 須 坂</t>
  </si>
  <si>
    <t>小 布 施</t>
  </si>
  <si>
    <t>高   山 (合)</t>
  </si>
  <si>
    <t>牟礼小林 (合)</t>
  </si>
  <si>
    <t>牟礼山本 (合)</t>
  </si>
  <si>
    <t>牟礼横山 (合)</t>
  </si>
  <si>
    <t>古   間 (合)</t>
  </si>
  <si>
    <t>黒   姫 (合)</t>
  </si>
  <si>
    <t>中   条 (合)</t>
  </si>
  <si>
    <t>高   府 (合)</t>
  </si>
  <si>
    <t>松本中央</t>
  </si>
  <si>
    <t>A 松本中央</t>
  </si>
  <si>
    <t>新聞の銘柄指定はできません｡</t>
  </si>
  <si>
    <t>中野北部 (合)</t>
  </si>
  <si>
    <t>中野中央 (合)</t>
  </si>
  <si>
    <t>中野南部 (合)</t>
  </si>
  <si>
    <t>木   島 (合)</t>
  </si>
  <si>
    <t>瑞   穂 (合)</t>
  </si>
  <si>
    <t>飯山牧野 (合)</t>
  </si>
  <si>
    <t>飯山高橋 (合)</t>
  </si>
  <si>
    <t>外   様 (合)</t>
  </si>
  <si>
    <t>戸   狩 (合)</t>
  </si>
  <si>
    <t>湯田中 (合)</t>
  </si>
  <si>
    <t>安   代 (合)</t>
  </si>
  <si>
    <t>渋  (合)</t>
  </si>
  <si>
    <t>須賀川 (合)</t>
  </si>
  <si>
    <t>岳   北 (合)</t>
  </si>
  <si>
    <t>野沢温泉 (合)</t>
  </si>
  <si>
    <t>替   佐 (合)</t>
  </si>
  <si>
    <t>雨     宮</t>
  </si>
  <si>
    <t>稲 荷 山</t>
  </si>
  <si>
    <t>新聞の銘柄指定はできません｡（読売　塩尻日経含む）</t>
  </si>
  <si>
    <t>須　　　坂</t>
  </si>
  <si>
    <t>川　岸（合）</t>
  </si>
  <si>
    <t>東 郷 堂</t>
  </si>
  <si>
    <t>上田西部</t>
  </si>
  <si>
    <t>旧     市     内</t>
  </si>
  <si>
    <t>川辺地区</t>
  </si>
  <si>
    <t>川     辺</t>
  </si>
  <si>
    <t>神科地区</t>
  </si>
  <si>
    <t>神科中央</t>
  </si>
  <si>
    <t>常     田</t>
  </si>
  <si>
    <t>月見ヶ丘</t>
  </si>
  <si>
    <t>上  郷・鼎</t>
  </si>
  <si>
    <t>上 田 原</t>
  </si>
  <si>
    <t>国     分</t>
  </si>
  <si>
    <t>下 之 条</t>
  </si>
  <si>
    <t>神科笹井</t>
  </si>
  <si>
    <t>新     田</t>
  </si>
  <si>
    <t>神     畑</t>
  </si>
  <si>
    <t>大     星</t>
  </si>
  <si>
    <t>川西地区</t>
  </si>
  <si>
    <t>泉     田</t>
  </si>
  <si>
    <t>室     賀</t>
  </si>
  <si>
    <t>真田地区</t>
  </si>
  <si>
    <t>赤     坂</t>
  </si>
  <si>
    <t>浦     里</t>
  </si>
  <si>
    <t>本     原</t>
  </si>
  <si>
    <t>花     園</t>
  </si>
  <si>
    <t>青     木</t>
  </si>
  <si>
    <t>傍     陽</t>
  </si>
  <si>
    <t>常 磐 城</t>
  </si>
  <si>
    <t>当     郷</t>
  </si>
  <si>
    <t>長</t>
  </si>
  <si>
    <t>全県</t>
  </si>
  <si>
    <t>塩田地区</t>
  </si>
  <si>
    <t>別     所</t>
  </si>
  <si>
    <t>菅     平</t>
  </si>
  <si>
    <t>西 塩 田</t>
  </si>
  <si>
    <t>諏 訪 形</t>
  </si>
  <si>
    <t>中 塩 田</t>
  </si>
  <si>
    <t>御     所</t>
  </si>
  <si>
    <t>三 好 町</t>
  </si>
  <si>
    <t>保     野</t>
  </si>
  <si>
    <t>東 塩 田</t>
  </si>
  <si>
    <t>富 士 山</t>
  </si>
  <si>
    <t>丸   子 (合)</t>
  </si>
  <si>
    <t>小     諸</t>
  </si>
  <si>
    <t>小諸中村</t>
  </si>
  <si>
    <t>生   坂 (合)</t>
  </si>
  <si>
    <t>西   条 (合)</t>
  </si>
  <si>
    <t>坂　 北 (合)</t>
  </si>
  <si>
    <t>麻   績 (合)</t>
  </si>
  <si>
    <t>宮 ノ 越(合)</t>
  </si>
  <si>
    <t>小諸島田</t>
  </si>
  <si>
    <t>小諸佐藤</t>
  </si>
  <si>
    <t>御 代 田</t>
  </si>
  <si>
    <t>望     月</t>
  </si>
  <si>
    <t>中軽井沢 (合)</t>
  </si>
  <si>
    <t>軽 井 沢</t>
  </si>
  <si>
    <t>浅     科</t>
  </si>
  <si>
    <t>八幡 (浅科)</t>
  </si>
  <si>
    <t>中込中村</t>
  </si>
  <si>
    <t>中込加藤</t>
  </si>
  <si>
    <t>岸     野</t>
  </si>
  <si>
    <t>野     沢</t>
  </si>
  <si>
    <t>臼     田</t>
  </si>
  <si>
    <t>小海東部 (合)</t>
  </si>
  <si>
    <t>川     上</t>
  </si>
  <si>
    <t>北信地区 : １</t>
  </si>
  <si>
    <t>北信地区 : ２</t>
  </si>
  <si>
    <t>東信地区 :１</t>
  </si>
  <si>
    <t>東信地区 : ２</t>
  </si>
  <si>
    <t>中信地区 : １</t>
  </si>
  <si>
    <t>中信地区 : ２</t>
  </si>
  <si>
    <t>中信地区 : ３</t>
  </si>
  <si>
    <t>南信地区 : １</t>
  </si>
  <si>
    <t>南信地区 : ２</t>
  </si>
  <si>
    <t>南信地区 : ３</t>
  </si>
  <si>
    <t>小海西部 (合)</t>
  </si>
  <si>
    <t>松本中央</t>
  </si>
  <si>
    <t>松本中央</t>
  </si>
  <si>
    <t>松本西部</t>
  </si>
  <si>
    <t>南 松 本</t>
  </si>
  <si>
    <t>松本南部</t>
  </si>
  <si>
    <t>村     井</t>
  </si>
  <si>
    <t>松本東部</t>
  </si>
  <si>
    <t>信毎・朝日・毎日・産経・日経・合売</t>
  </si>
  <si>
    <t>信毎・毎日・合売</t>
  </si>
  <si>
    <t>信毎・朝日・日経・合売</t>
  </si>
  <si>
    <t>読売・毎日・産経・中日・長野日報・合売</t>
  </si>
  <si>
    <t>松本深志</t>
  </si>
  <si>
    <t>Ｓ 松本専売所</t>
  </si>
  <si>
    <t>A 松本西部</t>
  </si>
  <si>
    <t>A 松本南部</t>
  </si>
  <si>
    <t>A   村    井</t>
  </si>
  <si>
    <t>今 井 (合)</t>
  </si>
  <si>
    <t>元     町</t>
  </si>
  <si>
    <t>読              売</t>
  </si>
  <si>
    <t>深     志</t>
  </si>
  <si>
    <t>並     柳</t>
  </si>
  <si>
    <t>白     板</t>
  </si>
  <si>
    <t>北 本 郷</t>
  </si>
  <si>
    <t>山     辺</t>
  </si>
  <si>
    <t>入 山 辺</t>
  </si>
  <si>
    <t>中     山</t>
  </si>
  <si>
    <t>神     林</t>
  </si>
  <si>
    <t>島     立</t>
  </si>
  <si>
    <t>島     内</t>
  </si>
  <si>
    <t xml:space="preserve"> 戸  　 倉 </t>
  </si>
  <si>
    <t>沢　　 村</t>
  </si>
  <si>
    <t>新     村</t>
  </si>
  <si>
    <t>山 形 南</t>
  </si>
  <si>
    <t>(松専合計)</t>
  </si>
  <si>
    <t>笹     賀</t>
  </si>
  <si>
    <t>広     丘</t>
  </si>
  <si>
    <t>塩     尻</t>
  </si>
  <si>
    <t>一日市場</t>
  </si>
  <si>
    <t>梓     川</t>
  </si>
  <si>
    <t>豊科田沢 (合)</t>
  </si>
  <si>
    <t>豊     科</t>
  </si>
  <si>
    <t>一日市場</t>
  </si>
  <si>
    <t>穂     高</t>
  </si>
  <si>
    <t>豊科滝沢</t>
  </si>
  <si>
    <t>北 穂 高</t>
  </si>
  <si>
    <t>西 穂 高</t>
  </si>
  <si>
    <t>明     科</t>
  </si>
  <si>
    <t>大     町</t>
  </si>
  <si>
    <t>大町西部</t>
  </si>
  <si>
    <t>常     盤</t>
  </si>
  <si>
    <t>大町東部</t>
  </si>
  <si>
    <t>池     田</t>
  </si>
  <si>
    <t>八   坂 (合)</t>
  </si>
  <si>
    <t>白   馬 (合)</t>
  </si>
  <si>
    <t>南小谷 (合)</t>
  </si>
  <si>
    <t>須   原 (合)</t>
  </si>
  <si>
    <t>野   尻 (合)</t>
  </si>
  <si>
    <t>南木曽 (合)</t>
  </si>
  <si>
    <t>＊岐阜県より持ち込み</t>
  </si>
  <si>
    <t>岡     谷</t>
  </si>
  <si>
    <t>上 諏 訪</t>
  </si>
  <si>
    <t>(産経含む)</t>
  </si>
  <si>
    <t>茅     野</t>
  </si>
  <si>
    <t>茅野東部</t>
  </si>
  <si>
    <t>茅野西部</t>
  </si>
  <si>
    <t>下 諏 訪</t>
  </si>
  <si>
    <t>大   岡(合)</t>
  </si>
  <si>
    <t>信   更  (合)</t>
  </si>
  <si>
    <t>戸　　隠 (合)</t>
  </si>
  <si>
    <t>鬼無里 (合)</t>
  </si>
  <si>
    <t>高遠･長谷</t>
  </si>
  <si>
    <t>伊     那</t>
  </si>
  <si>
    <t xml:space="preserve">上 山 田 </t>
  </si>
  <si>
    <t>岩 村 田</t>
  </si>
  <si>
    <t>佐久穂高見沢</t>
  </si>
  <si>
    <t>佐久穂吉田</t>
  </si>
  <si>
    <t>伊那中央</t>
  </si>
  <si>
    <t>東西春近</t>
  </si>
  <si>
    <t>松代東条</t>
  </si>
  <si>
    <t>駒 ヶ 根</t>
  </si>
  <si>
    <t>駒ヶ根東部</t>
  </si>
  <si>
    <t>新聞の銘柄指定はできません。</t>
  </si>
  <si>
    <t>飯     田</t>
  </si>
  <si>
    <t>橋     北</t>
  </si>
  <si>
    <t>飯田中央</t>
  </si>
  <si>
    <t>竜   江 （合）</t>
  </si>
  <si>
    <t>鼎</t>
  </si>
  <si>
    <t>上     郷</t>
  </si>
  <si>
    <t>天竜峡 （合）</t>
  </si>
  <si>
    <t>伊豆木 （合）</t>
  </si>
  <si>
    <t>切     石</t>
  </si>
  <si>
    <t>伊 賀 良</t>
  </si>
  <si>
    <t>山本（中野）</t>
  </si>
  <si>
    <t>山本（大津屋）</t>
  </si>
  <si>
    <t>下  条 （合）</t>
  </si>
  <si>
    <t>泰  阜 （合）</t>
  </si>
  <si>
    <t>浪  合 （合）</t>
  </si>
  <si>
    <t>平  谷 （合）</t>
  </si>
  <si>
    <t>根  羽 （合）</t>
  </si>
  <si>
    <t>大  鹿 （合）</t>
  </si>
  <si>
    <t xml:space="preserve"> ※≪埴科郡 信毎(坂城･戸倉･上山田) 毎日(坂城)含む≫</t>
  </si>
  <si>
    <t>（株）東郷商事  東信折込センター（東郷堂）</t>
  </si>
  <si>
    <t>読売・毎日・中日</t>
  </si>
  <si>
    <t>（株）松本折込広告</t>
  </si>
  <si>
    <t>信毎・朝日</t>
  </si>
  <si>
    <t>松川上片桐</t>
  </si>
  <si>
    <t>中　　　　　　日</t>
  </si>
  <si>
    <t>日　　　　　経</t>
  </si>
  <si>
    <t>担当者</t>
  </si>
  <si>
    <t>箕    輪</t>
  </si>
  <si>
    <t>伊 賀 良</t>
  </si>
  <si>
    <t>新聞折込広告部数明細表</t>
  </si>
  <si>
    <t>寿</t>
  </si>
  <si>
    <t>塩尻東部</t>
  </si>
  <si>
    <t>松本専売所</t>
  </si>
  <si>
    <t xml:space="preserve"> 中信折込センター</t>
  </si>
  <si>
    <t>（有）中南信折込センター</t>
  </si>
  <si>
    <t>信毎</t>
  </si>
  <si>
    <t xml:space="preserve"> 諏訪折込センター(浜新聞店)</t>
  </si>
  <si>
    <t>読売・朝日・毎日・中日・合売</t>
  </si>
  <si>
    <t>（株）飯田中日サービスセンター</t>
  </si>
  <si>
    <t>（株）長野県折込広告センター  飯田（支）</t>
  </si>
  <si>
    <t>枚数</t>
  </si>
  <si>
    <t>ＣＤ</t>
  </si>
  <si>
    <t>基本部数</t>
  </si>
  <si>
    <t>折込部数</t>
  </si>
  <si>
    <t>注</t>
  </si>
  <si>
    <t>小     計</t>
  </si>
  <si>
    <t>信   濃   毎   日</t>
  </si>
  <si>
    <t>東 郷 堂</t>
  </si>
  <si>
    <t>店     名</t>
  </si>
  <si>
    <t>東御市</t>
  </si>
  <si>
    <t>東 御 市</t>
  </si>
  <si>
    <t>(東郷堂合計)</t>
  </si>
  <si>
    <t>新聞の銘柄指定はできません｡</t>
  </si>
  <si>
    <t>折込日</t>
  </si>
  <si>
    <t>上諏訪北</t>
  </si>
  <si>
    <t>上諏訪南</t>
  </si>
  <si>
    <t>佐久望月</t>
  </si>
  <si>
    <t>佐久浅科</t>
  </si>
  <si>
    <t>佐久岩村田</t>
  </si>
  <si>
    <t>佐久臼田</t>
  </si>
  <si>
    <t>佐久野沢中込</t>
  </si>
  <si>
    <t>上田坂城</t>
  </si>
  <si>
    <t>千曲戸倉</t>
  </si>
  <si>
    <t>長野松代</t>
  </si>
  <si>
    <t>千曲更埴</t>
  </si>
  <si>
    <t>長野若穂</t>
  </si>
  <si>
    <t>長野篠ノ井</t>
  </si>
  <si>
    <t>長野豊野</t>
  </si>
  <si>
    <t>中信地区</t>
  </si>
  <si>
    <t>伊那北部</t>
  </si>
  <si>
    <t>松川大島</t>
  </si>
  <si>
    <t>諏訪地区</t>
  </si>
  <si>
    <t>☆＊南木曽 山口</t>
  </si>
  <si>
    <t>☆＊山口 神坂</t>
  </si>
  <si>
    <t>上 田 市</t>
  </si>
  <si>
    <t>東     御</t>
  </si>
  <si>
    <t>松本空港</t>
  </si>
  <si>
    <t>明　　科</t>
  </si>
  <si>
    <t>安曇野市</t>
  </si>
  <si>
    <t>☆奈良井 (合)</t>
  </si>
  <si>
    <t>原　　村</t>
  </si>
  <si>
    <t>安曇野市</t>
  </si>
  <si>
    <t>小 諸 市</t>
  </si>
  <si>
    <t>計</t>
  </si>
  <si>
    <t>長野県市区郡別部数合計表</t>
  </si>
  <si>
    <t>地 区 名</t>
  </si>
  <si>
    <t>読     売</t>
  </si>
  <si>
    <t>朝     日</t>
  </si>
  <si>
    <t>毎     日</t>
  </si>
  <si>
    <t>産     経</t>
  </si>
  <si>
    <t>日     経</t>
  </si>
  <si>
    <t>中     日</t>
  </si>
  <si>
    <t>信 濃 毎 日</t>
  </si>
  <si>
    <t>合     売</t>
  </si>
  <si>
    <t>長 野 日 報</t>
  </si>
  <si>
    <t>北信地区</t>
  </si>
  <si>
    <t>須 坂 市</t>
  </si>
  <si>
    <t>上高井郡</t>
  </si>
  <si>
    <t>上水内郡</t>
  </si>
  <si>
    <t>中 野 市</t>
  </si>
  <si>
    <t>飯 山 市</t>
  </si>
  <si>
    <t>下高井郡</t>
  </si>
  <si>
    <t xml:space="preserve">南下条 （合） </t>
  </si>
  <si>
    <t>大下条 （合）</t>
  </si>
  <si>
    <t>新  野 （合）</t>
  </si>
  <si>
    <t>生  田 （合）</t>
  </si>
  <si>
    <t>下水内郡</t>
  </si>
  <si>
    <t>東信地区</t>
  </si>
  <si>
    <t>北佐久郡</t>
  </si>
  <si>
    <t>宮　　田</t>
  </si>
  <si>
    <t>高　　遠</t>
  </si>
  <si>
    <t xml:space="preserve">箕　　輪 </t>
  </si>
  <si>
    <t xml:space="preserve">宮　　田 </t>
  </si>
  <si>
    <t xml:space="preserve">中　　川 </t>
  </si>
  <si>
    <t>飯　　島</t>
  </si>
  <si>
    <t>伊　　那</t>
  </si>
  <si>
    <t>小　　野 (合)</t>
  </si>
  <si>
    <t>辰　　野 (合)</t>
  </si>
  <si>
    <t>伊那竜東</t>
  </si>
  <si>
    <t>松　　 尾</t>
  </si>
  <si>
    <t>喬     木</t>
  </si>
  <si>
    <t>南佐久郡</t>
  </si>
  <si>
    <t>東筑摩郡</t>
  </si>
  <si>
    <t>北安曇郡</t>
  </si>
  <si>
    <t>南信地区</t>
  </si>
  <si>
    <t>上伊那郡</t>
  </si>
  <si>
    <t>駒ヶ根市</t>
  </si>
  <si>
    <t>下伊那郡</t>
  </si>
  <si>
    <t>合     計</t>
  </si>
  <si>
    <t>読売・中日</t>
  </si>
  <si>
    <t xml:space="preserve"> ※≪埴科郡 読売(坂城･戸倉)含む≫</t>
  </si>
  <si>
    <t>（株）長野県折込広告センター</t>
  </si>
  <si>
    <t>読売</t>
  </si>
  <si>
    <t>※≪丸子(合)含む≫</t>
  </si>
  <si>
    <t>松川大島</t>
  </si>
  <si>
    <t>広告主</t>
  </si>
  <si>
    <t>枚数</t>
  </si>
  <si>
    <t>（株）長野読売インフォメーションサービス</t>
  </si>
  <si>
    <t>長 野 市</t>
  </si>
  <si>
    <t>埴 科 郡</t>
  </si>
  <si>
    <t>北信地区計</t>
  </si>
  <si>
    <t>小 県 郡</t>
  </si>
  <si>
    <t>佐 久 市</t>
  </si>
  <si>
    <t>東信地区計</t>
  </si>
  <si>
    <t>松 本 市</t>
  </si>
  <si>
    <t>塩 尻 市</t>
  </si>
  <si>
    <t>大 町 市</t>
  </si>
  <si>
    <t>木 曽 郡</t>
  </si>
  <si>
    <t>中信地区計</t>
  </si>
  <si>
    <t>岡 谷 市</t>
  </si>
  <si>
    <t>諏 訪 市</t>
  </si>
  <si>
    <t>茅 野 市</t>
  </si>
  <si>
    <t>山    形</t>
  </si>
  <si>
    <t>諏 訪 郡</t>
  </si>
  <si>
    <t>諏訪地区計</t>
  </si>
  <si>
    <t>伊 那 市</t>
  </si>
  <si>
    <t>飯 田 市</t>
  </si>
  <si>
    <t>南信地区計</t>
  </si>
  <si>
    <t>上松垣外(合)</t>
  </si>
  <si>
    <t>上松塚本(合)</t>
  </si>
  <si>
    <t>木曽福島(合)</t>
  </si>
  <si>
    <t>総合計</t>
  </si>
  <si>
    <t>産　　　　　　経</t>
  </si>
  <si>
    <t>申込社</t>
  </si>
  <si>
    <t>摘要</t>
  </si>
  <si>
    <t>屋     代</t>
  </si>
  <si>
    <t>千曲八幡</t>
  </si>
  <si>
    <t>千曲市</t>
  </si>
  <si>
    <t>千 曲 市</t>
  </si>
  <si>
    <t>上田中央</t>
  </si>
  <si>
    <t>上田大屋</t>
  </si>
  <si>
    <t>上田真田</t>
  </si>
  <si>
    <t>豊     科</t>
  </si>
  <si>
    <t>梓     橋</t>
  </si>
  <si>
    <t>塩尻広丘</t>
  </si>
  <si>
    <t>豊　　野</t>
  </si>
  <si>
    <t>神科染屋</t>
  </si>
  <si>
    <t>神科住吉</t>
  </si>
  <si>
    <t>伊勢山</t>
  </si>
  <si>
    <t>神科金井</t>
  </si>
  <si>
    <t>茅     野</t>
  </si>
  <si>
    <t>下 諏 訪</t>
  </si>
  <si>
    <t>飯    島</t>
  </si>
  <si>
    <t xml:space="preserve">七 久 保 </t>
  </si>
  <si>
    <t>南 箕 輪</t>
  </si>
  <si>
    <t>七 久 保</t>
  </si>
  <si>
    <t>松川中川</t>
  </si>
  <si>
    <t>南 箕 輪</t>
  </si>
  <si>
    <t>手    良</t>
  </si>
  <si>
    <t>上    郷</t>
  </si>
  <si>
    <t>飯    田</t>
  </si>
  <si>
    <t>飯田橋南</t>
  </si>
  <si>
    <t>座光寺 （合）</t>
  </si>
  <si>
    <t>南信濃 （合）</t>
  </si>
  <si>
    <t>高森・豊丘</t>
  </si>
  <si>
    <t>3</t>
  </si>
  <si>
    <t>4</t>
  </si>
  <si>
    <t>5</t>
  </si>
  <si>
    <t>6</t>
  </si>
  <si>
    <t>7</t>
  </si>
  <si>
    <t>8</t>
  </si>
  <si>
    <t>9</t>
  </si>
  <si>
    <t>10</t>
  </si>
  <si>
    <t>11</t>
  </si>
  <si>
    <t>12</t>
  </si>
  <si>
    <t>13</t>
  </si>
  <si>
    <t>14</t>
  </si>
  <si>
    <t>15</t>
  </si>
  <si>
    <t>16</t>
  </si>
  <si>
    <t>17</t>
  </si>
  <si>
    <t>18</t>
  </si>
  <si>
    <t>33</t>
  </si>
  <si>
    <t>34</t>
  </si>
  <si>
    <t>35</t>
  </si>
  <si>
    <t>42</t>
  </si>
  <si>
    <t>43</t>
  </si>
  <si>
    <t>44</t>
  </si>
  <si>
    <t>45</t>
  </si>
  <si>
    <t>52</t>
  </si>
  <si>
    <t>53</t>
  </si>
  <si>
    <t>寿     北</t>
  </si>
  <si>
    <t>岡谷市</t>
  </si>
  <si>
    <t>産              経</t>
  </si>
  <si>
    <t>長   野   日   報</t>
  </si>
  <si>
    <t>諏訪市</t>
  </si>
  <si>
    <t>茅野市</t>
  </si>
  <si>
    <t>諏訪郡</t>
  </si>
  <si>
    <t>（塩尻日経含む）</t>
  </si>
  <si>
    <t>朝               日</t>
  </si>
  <si>
    <t>信　濃　毎　日</t>
  </si>
  <si>
    <t>信濃境（合）</t>
  </si>
  <si>
    <t>富士見（合）</t>
  </si>
  <si>
    <t>合　　　　　売</t>
  </si>
  <si>
    <t>本　　郷</t>
  </si>
  <si>
    <t>材 木 町</t>
  </si>
  <si>
    <t>合              売</t>
  </si>
  <si>
    <t>（株）長野広告</t>
  </si>
  <si>
    <t>北 長 野</t>
  </si>
  <si>
    <t>長野西部</t>
  </si>
  <si>
    <t>篠 ノ 井</t>
  </si>
  <si>
    <t>長野中央</t>
  </si>
  <si>
    <t>東 長 野</t>
  </si>
  <si>
    <t>南 長 野</t>
  </si>
  <si>
    <t>店     名</t>
  </si>
  <si>
    <t>基本部数</t>
  </si>
  <si>
    <t>折込部数</t>
  </si>
  <si>
    <t>店     名</t>
  </si>
  <si>
    <t>基本部数</t>
  </si>
  <si>
    <t>長     野</t>
  </si>
  <si>
    <t>A  長野中央</t>
  </si>
  <si>
    <t>A   東 長 野</t>
  </si>
  <si>
    <t>A   北 長 野</t>
  </si>
  <si>
    <t>小     計</t>
  </si>
  <si>
    <t>塩     尻</t>
  </si>
  <si>
    <t>上田北部</t>
  </si>
  <si>
    <t>池田松川</t>
  </si>
  <si>
    <t>南 長 野</t>
  </si>
  <si>
    <t>本　　店</t>
  </si>
  <si>
    <t>西　　部</t>
  </si>
  <si>
    <t>新　 町 (合)</t>
  </si>
  <si>
    <t>中込江元</t>
  </si>
  <si>
    <t>浅　　 科</t>
  </si>
  <si>
    <t>佐久穂羽黒下山下</t>
  </si>
  <si>
    <t>松尾・上久堅</t>
  </si>
  <si>
    <t>高森・豊丘</t>
  </si>
  <si>
    <t>上片桐</t>
  </si>
  <si>
    <t>平　岡（合）</t>
  </si>
  <si>
    <t>喬木豊丘（合）</t>
  </si>
  <si>
    <t>薮　原 (合)</t>
  </si>
  <si>
    <t>安 曇 野</t>
  </si>
  <si>
    <t>■北信地区 ・大口割引表</t>
  </si>
  <si>
    <t>■中信地区 ・ 小口割増単価表</t>
  </si>
  <si>
    <t>対象媒体紙</t>
  </si>
  <si>
    <t>信濃毎日・朝日・毎日・産経・日経</t>
  </si>
  <si>
    <t>販 売 店</t>
  </si>
  <si>
    <t>基本単価</t>
  </si>
  <si>
    <t>１０％増</t>
  </si>
  <si>
    <t>２０％増</t>
  </si>
  <si>
    <t>対象サイズ</t>
  </si>
  <si>
    <t>２０，０００以上</t>
  </si>
  <si>
    <t>１０，０００以上</t>
  </si>
  <si>
    <t>適用枚数</t>
  </si>
  <si>
    <t>割引額</t>
  </si>
  <si>
    <t>5万枚以上～7.5万枚未満</t>
  </si>
  <si>
    <t>7.5万枚以上～10万枚未満</t>
  </si>
  <si>
    <t>10万枚以上～15万枚未満</t>
  </si>
  <si>
    <t>15万枚以上</t>
  </si>
  <si>
    <t>中   条(合)</t>
  </si>
  <si>
    <t>☆波   田 (合)</t>
  </si>
  <si>
    <t>森宮野原 (合)</t>
  </si>
  <si>
    <t>下諏訪東部</t>
  </si>
  <si>
    <t>下諏訪西部</t>
  </si>
  <si>
    <t>宗     賀</t>
  </si>
  <si>
    <t>（　　　-　　　）</t>
  </si>
  <si>
    <t>長野県</t>
  </si>
  <si>
    <t>タイトル</t>
  </si>
  <si>
    <t>サイズ</t>
  </si>
  <si>
    <t>長野市</t>
  </si>
  <si>
    <t>読              売</t>
  </si>
  <si>
    <t>朝              日</t>
  </si>
  <si>
    <t>毎              日</t>
  </si>
  <si>
    <t>産              経</t>
  </si>
  <si>
    <t>信   濃   毎   日</t>
  </si>
  <si>
    <t>店     名</t>
  </si>
  <si>
    <t>ＣD</t>
  </si>
  <si>
    <t>―</t>
  </si>
  <si>
    <t>ながのセンター</t>
  </si>
  <si>
    <t>―</t>
  </si>
  <si>
    <t>―</t>
  </si>
  <si>
    <t>―</t>
  </si>
  <si>
    <t>日              経</t>
  </si>
  <si>
    <t>ＣＤ</t>
  </si>
  <si>
    <t>ＣＤ</t>
  </si>
  <si>
    <t>小     計</t>
  </si>
  <si>
    <t>合     計</t>
  </si>
  <si>
    <t>※</t>
  </si>
  <si>
    <t>※</t>
  </si>
  <si>
    <t>サイズ</t>
  </si>
  <si>
    <t>須坂市</t>
  </si>
  <si>
    <t>合              売</t>
  </si>
  <si>
    <t>店     名</t>
  </si>
  <si>
    <t>上高井郡</t>
  </si>
  <si>
    <t>ＣＤ</t>
  </si>
  <si>
    <t>ＣＤ</t>
  </si>
  <si>
    <t>ＣＤ</t>
  </si>
  <si>
    <t>小     計</t>
  </si>
  <si>
    <t>上水内郡</t>
  </si>
  <si>
    <t>―</t>
  </si>
  <si>
    <t>※</t>
  </si>
  <si>
    <t>※</t>
  </si>
  <si>
    <t>北信地区 : ３</t>
  </si>
  <si>
    <t>中野市</t>
  </si>
  <si>
    <t>飯山市</t>
  </si>
  <si>
    <t xml:space="preserve">    </t>
  </si>
  <si>
    <t>下水内郡</t>
  </si>
  <si>
    <t>―</t>
  </si>
  <si>
    <t>(        -        )</t>
  </si>
  <si>
    <t>上田市</t>
  </si>
  <si>
    <t>―</t>
  </si>
  <si>
    <t>2</t>
  </si>
  <si>
    <t>32</t>
  </si>
  <si>
    <t>41</t>
  </si>
  <si>
    <t>51</t>
  </si>
  <si>
    <t>55</t>
  </si>
  <si>
    <t>56</t>
  </si>
  <si>
    <t>57</t>
  </si>
  <si>
    <t xml:space="preserve">                                                                            </t>
  </si>
  <si>
    <t>小諸市</t>
  </si>
  <si>
    <t>毎               日</t>
  </si>
  <si>
    <t>合               売</t>
  </si>
  <si>
    <t>北佐久郡</t>
  </si>
  <si>
    <t>―</t>
  </si>
  <si>
    <t>―</t>
  </si>
  <si>
    <t>佐久市</t>
  </si>
  <si>
    <t>南佐久郡</t>
  </si>
  <si>
    <t>松本市</t>
  </si>
  <si>
    <t>朝              日</t>
  </si>
  <si>
    <t>毎              日</t>
  </si>
  <si>
    <t>中              日</t>
  </si>
  <si>
    <t>―</t>
  </si>
  <si>
    <t>―</t>
  </si>
  <si>
    <t>―</t>
  </si>
  <si>
    <t>―</t>
  </si>
  <si>
    <t>店     名</t>
  </si>
  <si>
    <t>―</t>
  </si>
  <si>
    <t>広告主</t>
  </si>
  <si>
    <t>長野県</t>
  </si>
  <si>
    <t>タイトル</t>
  </si>
  <si>
    <t>塩尻市</t>
  </si>
  <si>
    <t>朝             日</t>
  </si>
  <si>
    <t>毎               日</t>
  </si>
  <si>
    <t>坂   井 (合)</t>
  </si>
  <si>
    <t>大町市</t>
  </si>
  <si>
    <t>店     名</t>
  </si>
  <si>
    <t>北安曇郡</t>
  </si>
  <si>
    <t>木曽郡</t>
  </si>
  <si>
    <t>店     名</t>
  </si>
  <si>
    <t xml:space="preserve"> </t>
  </si>
  <si>
    <t>ＣD</t>
  </si>
  <si>
    <t>上伊那郡</t>
  </si>
  <si>
    <t>毎              日</t>
  </si>
  <si>
    <t>―</t>
  </si>
  <si>
    <t>伊那市</t>
  </si>
  <si>
    <t>飯田市</t>
  </si>
  <si>
    <t>―</t>
  </si>
  <si>
    <t>下伊那郡</t>
  </si>
  <si>
    <t>大規模災害時における新聞折込広告の取り扱いについて</t>
  </si>
  <si>
    <t>大規模災害が発生した場合新聞折込が不可能になる場合があります</t>
  </si>
  <si>
    <t>地震、風水害、土砂崩れ、豪雪、噴火、火災等に襲われた場合、</t>
  </si>
  <si>
    <t>新聞発行本社、輸送業者、折込広告代理店、新聞販売店は全力を傾注して、</t>
  </si>
  <si>
    <t>以上のような災害が発生した場合は、クライアントのご要望に沿えない場合があります。</t>
  </si>
  <si>
    <t>また、同じ災害でも、地域により被害も異なり、販売店の被災状況によっては、折込が出来ない場合が出て来ます。</t>
  </si>
  <si>
    <t>地震防災対策地域の長野県南部では、東海地震に関する「警戒宣言」が発令された時点で、折込が出来なくなる場合もあります。</t>
  </si>
  <si>
    <t>速やかに情報を提供いたしますので、ご理解を賜りますようお願い申し上げます。</t>
  </si>
  <si>
    <t>天災・大規模災害が発生し、折込広告会社や新聞販売店の努力にも関わらず、折込が出来なかった場合には、</t>
  </si>
  <si>
    <t>折込広告会社・折込センター及び新聞販売店は一切の責任を負いかねる場合がありますので</t>
  </si>
  <si>
    <t>―</t>
  </si>
  <si>
    <t>神　　林</t>
  </si>
  <si>
    <t>―</t>
  </si>
  <si>
    <t>宗　　賀</t>
  </si>
  <si>
    <t>―</t>
  </si>
  <si>
    <t>被災地に所在する販売店の崩壊、ライフラインの遮断等、想像し得ないことが起こります。</t>
  </si>
  <si>
    <t>新聞及び折込広告を読者にお届けできるよう努力いたしますが、不可能な場合があります。</t>
  </si>
  <si>
    <t>あらかじめご了承くださいますようお願い申し上げます。</t>
  </si>
  <si>
    <t>―</t>
  </si>
  <si>
    <t>―</t>
  </si>
  <si>
    <t>秋和・塩尻</t>
  </si>
  <si>
    <t>山本（松久）</t>
  </si>
  <si>
    <t>山本（岡庭）</t>
  </si>
  <si>
    <t>駒場（岡庭）</t>
  </si>
  <si>
    <t>駒場（大津屋）</t>
  </si>
  <si>
    <t>秋　 和</t>
  </si>
  <si>
    <t>緑 が 丘</t>
  </si>
  <si>
    <t>読              売</t>
  </si>
  <si>
    <t>毎   　　　日</t>
  </si>
  <si>
    <t>店     名</t>
  </si>
  <si>
    <t>ＣＤ</t>
  </si>
  <si>
    <t>ＣＤ</t>
  </si>
  <si>
    <t>坂     城</t>
  </si>
  <si>
    <t>小     計</t>
  </si>
  <si>
    <t>埴科郡</t>
  </si>
  <si>
    <t>伊那東部</t>
  </si>
  <si>
    <t>―</t>
  </si>
  <si>
    <t>御所・千曲町</t>
  </si>
  <si>
    <t>〃</t>
  </si>
  <si>
    <t>※上記以外の地区は、基本単価のみで小口単価はありません。</t>
  </si>
  <si>
    <t>※</t>
  </si>
  <si>
    <t>株式会社　長野読売ＩＳ</t>
  </si>
  <si>
    <t>長野；　TEL 026-251-0841     FAX 026-251-0840</t>
  </si>
  <si>
    <t>松本；　TEL 0263-50-8233     FAX 026-251-0840</t>
  </si>
  <si>
    <t>東信；　TEL 0268-22-5412     FAX 0268-25-5526</t>
  </si>
  <si>
    <t>株式会社　長野読売ＩＳ　</t>
  </si>
  <si>
    <t>※</t>
  </si>
  <si>
    <t>Ｂ５・Ｂ４・A５・A４の普通紙のみ</t>
  </si>
  <si>
    <t>大手清水</t>
  </si>
  <si>
    <t>―</t>
  </si>
  <si>
    <t>―</t>
  </si>
  <si>
    <t>北信地区 : ４</t>
  </si>
  <si>
    <t>５００以上</t>
  </si>
  <si>
    <t>５００未満</t>
  </si>
  <si>
    <t>川　　　上(合）</t>
  </si>
  <si>
    <t>松川池田</t>
  </si>
  <si>
    <t>４００以上</t>
  </si>
  <si>
    <t>４００未満</t>
  </si>
  <si>
    <t>敬具</t>
  </si>
  <si>
    <t>お手数ですが、宜しくお願い致します。</t>
  </si>
  <si>
    <t>日頃は格別のご高配を賜り厚くお礼申し上げます。</t>
  </si>
  <si>
    <t>拝啓　貴社ますますご隆昌のこととお慶び申し上げます。　</t>
  </si>
  <si>
    <t>長野県折込枚数変更のお知らせ</t>
  </si>
  <si>
    <t>東信営業所；　TEL 0268-22-5412     FAX 0268-25-5526</t>
  </si>
  <si>
    <t>松本営業所；　TEL 0263-50-8233     FAX 026-251-0840</t>
  </si>
  <si>
    <t>長野本社； 　　TEL 026-251-0841     FAX 026-251-0840</t>
  </si>
  <si>
    <t>関係者各位</t>
  </si>
  <si>
    <t>要回覧</t>
  </si>
  <si>
    <t>ふれあいネット</t>
  </si>
  <si>
    <t>飯山岸田 (合)</t>
  </si>
  <si>
    <t>5</t>
  </si>
  <si>
    <t>15</t>
  </si>
  <si>
    <t>905</t>
  </si>
  <si>
    <t>915</t>
  </si>
  <si>
    <t>94</t>
  </si>
  <si>
    <t>5</t>
  </si>
  <si>
    <t>994</t>
  </si>
  <si>
    <t>905</t>
  </si>
  <si>
    <t>千曲更埴（ＩＳ本社）</t>
  </si>
  <si>
    <t>上田北部（ＩＳ本社）</t>
  </si>
  <si>
    <t>千曲更埴（ＩＳ東信）</t>
  </si>
  <si>
    <t>上田北部（ＩＳ東信）</t>
  </si>
  <si>
    <t>丸子 (合)（ＩＳ東信）</t>
  </si>
  <si>
    <t>丸子 (合)（東郷堂）</t>
  </si>
  <si>
    <t>坂 城（東郷堂）</t>
  </si>
  <si>
    <t>坂城（ＩＳ東信）</t>
  </si>
  <si>
    <t>下諏訪駅前</t>
  </si>
  <si>
    <t>横　　町</t>
  </si>
  <si>
    <t>駄 科・伊豆木 （合）</t>
  </si>
  <si>
    <t>東　　　御</t>
  </si>
  <si>
    <t>大　　　屋</t>
  </si>
  <si>
    <t>５５０以上</t>
  </si>
  <si>
    <t>５５０未満</t>
  </si>
  <si>
    <t>長野東部</t>
  </si>
  <si>
    <t>佐久穂畑八山下</t>
  </si>
  <si>
    <t>☆四　賀(合)</t>
  </si>
  <si>
    <t>☆会　田(合)</t>
  </si>
  <si>
    <t>―</t>
  </si>
  <si>
    <t>―</t>
  </si>
  <si>
    <t>戸隠南部 (合)</t>
  </si>
  <si>
    <t>信濃毎日新聞
日経</t>
  </si>
  <si>
    <t>朝日新聞
日経</t>
  </si>
  <si>
    <t>朝日中央
日経中央</t>
  </si>
  <si>
    <t>朝日西部
日経西部</t>
  </si>
  <si>
    <t>朝日南部
日経南部</t>
  </si>
  <si>
    <t>松本専売所
（大手清水～山形）
日経松本専売所</t>
  </si>
  <si>
    <t>―</t>
  </si>
  <si>
    <t>祝　　町</t>
  </si>
  <si>
    <t>天　　神</t>
  </si>
  <si>
    <t>駒ヶ根東部(合)</t>
  </si>
  <si>
    <t>移行</t>
  </si>
  <si>
    <t>軽井沢(合)</t>
  </si>
  <si>
    <t>―</t>
  </si>
  <si>
    <t>和田神林</t>
  </si>
  <si>
    <t>年　　月　　日（　）</t>
  </si>
  <si>
    <t>篠ノ井南部</t>
  </si>
  <si>
    <t>2019年11月21日折込分より</t>
  </si>
  <si>
    <t>１，１００以上</t>
  </si>
  <si>
    <t>８５０以上</t>
  </si>
  <si>
    <t>１,１５０以上</t>
  </si>
  <si>
    <t>１０，０００未満</t>
  </si>
  <si>
    <t>☆平沢奈良井 (合)</t>
  </si>
  <si>
    <t>三輪第２</t>
  </si>
  <si>
    <t>廃店</t>
  </si>
  <si>
    <t>岐阜県</t>
  </si>
  <si>
    <t>長野県分</t>
  </si>
  <si>
    <t>原　村（合）</t>
  </si>
  <si>
    <t>鼎・松尾</t>
  </si>
  <si>
    <t>小諸中央川上</t>
  </si>
  <si>
    <t>松代安藤</t>
  </si>
  <si>
    <t>廃店</t>
  </si>
  <si>
    <t>豊 科 南</t>
  </si>
  <si>
    <t>村     井</t>
  </si>
  <si>
    <t>広     丘</t>
  </si>
  <si>
    <t>（茅野東部中日含む）</t>
  </si>
  <si>
    <t>＊小野（610枚は塩尻市）</t>
  </si>
  <si>
    <t>青 木 島</t>
  </si>
  <si>
    <t>廃店</t>
  </si>
  <si>
    <t>さて、今回長野市内一部おきまして部数変更がありましたのでお知らせ致します。</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</si>
</sst>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quot;;@"/>
    <numFmt numFmtId="177" formatCode="#,###.0;* &quot;&quot;;@"/>
    <numFmt numFmtId="178" formatCode="#,###.00;* &quot;&quot;;@"/>
    <numFmt numFmtId="179" formatCode="#,###.000;* &quot;&quot;;@"/>
    <numFmt numFmtId="180" formatCode="#,##0_);[Red]\(#,##0\)"/>
    <numFmt numFmtId="181" formatCode="#,##0_);\(#,##0\)"/>
    <numFmt numFmtId="182" formatCode="0_);[Red]\(0\)"/>
    <numFmt numFmtId="183" formatCode="0_);\(0\)"/>
    <numFmt numFmtId="184" formatCode="#,##0;[Red]#,##0"/>
    <numFmt numFmtId="185" formatCode="#,##0_ "/>
    <numFmt numFmtId="186" formatCode="0.000"/>
    <numFmt numFmtId="187" formatCode="0&quot;円&quot;"/>
    <numFmt numFmtId="188" formatCode="0&quot;枚&quot;"/>
    <numFmt numFmtId="189" formatCode="0_ "/>
    <numFmt numFmtId="190" formatCode="0.0"/>
    <numFmt numFmtId="191" formatCode="&quot;¥&quot;#,##0_);[Red]\(&quot;¥&quot;#,##0\)"/>
    <numFmt numFmtId="192" formatCode="&quot;¥&quot;0&quot;円&quot;"/>
    <numFmt numFmtId="193" formatCode="&quot;¥&quot;0.000&quot;円&quot;"/>
    <numFmt numFmtId="194" formatCode="0&quot;店&quot;"/>
    <numFmt numFmtId="195" formatCode="#,###"/>
    <numFmt numFmtId="196" formatCode="0.0000"/>
    <numFmt numFmtId="197" formatCode="[$-411]ggge&quot;年&quot;m&quot;月&quot;d&quot;日&quot;\(aaa\)"/>
    <numFmt numFmtId="198" formatCode="m&quot;月&quot;d&quot;日&quot;\(aaa\)"/>
    <numFmt numFmtId="199" formatCode="[&lt;=999]000;[&lt;=99999]000\-00;000\-0000"/>
    <numFmt numFmtId="200" formatCode="#,###;;"/>
    <numFmt numFmtId="201" formatCode="0.00;;"/>
    <numFmt numFmtId="202" formatCode="m&quot;月&quot;d&quot;日&quot;;;"/>
    <numFmt numFmtId="203" formatCode="0;&quot;▲ &quot;0"/>
    <numFmt numFmtId="204" formatCode="0.0;&quot;▲ &quot;0.0"/>
    <numFmt numFmtId="205" formatCode="0.00;&quot;▲ &quot;0.00"/>
    <numFmt numFmtId="206" formatCode="0_ &quot;枚&quot;"/>
    <numFmt numFmtId="207" formatCode="#,##0;[Red]\-#,##0&quot;円&quot;"/>
    <numFmt numFmtId="208" formatCode="0_);[Red]\(0\)&quot;円&quot;"/>
    <numFmt numFmtId="209" formatCode="_ "/>
    <numFmt numFmtId="210" formatCode="m&quot;月&quot;d&quot;日&quot;\(aaa\)&quot;折&quot;&quot;込&quot;"/>
    <numFmt numFmtId="211" formatCode="#,##0;&quot;▲ &quot;#,##0"/>
    <numFmt numFmtId="212" formatCode="#,##0.0;&quot;▲ &quot;#,##0.0"/>
    <numFmt numFmtId="213" formatCode="#,##0.00;&quot;▲ &quot;#,##0.00"/>
    <numFmt numFmtId="214" formatCode="#,##0_ ;[Red]\-#,##0\ "/>
    <numFmt numFmtId="215" formatCode="0_ ;[Red]\-0\ "/>
    <numFmt numFmtId="216" formatCode="yyyy&quot;年&quot;m&quot;月&quot;d&quot;日&quot;\(aaa\)"/>
    <numFmt numFmtId="217" formatCode="[$]ggge&quot;年&quot;m&quot;月&quot;d&quot;日&quot;;@"/>
    <numFmt numFmtId="218" formatCode="[$-411]gge&quot;年&quot;m&quot;月&quot;d&quot;日&quot;;@"/>
    <numFmt numFmtId="219" formatCode="[$]gge&quot;年&quot;m&quot;月&quot;d&quot;日&quot;;@"/>
    <numFmt numFmtId="220" formatCode="yyyy&quot;年&quot;m&quot;月&quot;;@"/>
    <numFmt numFmtId="221" formatCode="[$]ggge&quot;年&quot;m&quot;月&quot;d&quot;日&quot;;@"/>
    <numFmt numFmtId="222" formatCode="[$]gge&quot;年&quot;m&quot;月&quot;d&quot;日&quot;;@"/>
  </numFmts>
  <fonts count="67">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0"/>
      <name val="ＭＳ Ｐゴシック"/>
      <family val="3"/>
    </font>
    <font>
      <sz val="9"/>
      <name val="ＭＳ Ｐゴシック"/>
      <family val="3"/>
    </font>
    <font>
      <sz val="7"/>
      <name val="ＭＳ Ｐゴシック"/>
      <family val="3"/>
    </font>
    <font>
      <sz val="8"/>
      <name val="ＭＳ Ｐゴシック"/>
      <family val="3"/>
    </font>
    <font>
      <sz val="12"/>
      <name val="ＭＳ Ｐゴシック"/>
      <family val="3"/>
    </font>
    <font>
      <b/>
      <sz val="14"/>
      <name val="ＭＳ Ｐゴシック"/>
      <family val="3"/>
    </font>
    <font>
      <b/>
      <sz val="16"/>
      <name val="ＭＳ Ｐゴシック"/>
      <family val="3"/>
    </font>
    <font>
      <b/>
      <sz val="18"/>
      <name val="ＭＳ Ｐゴシック"/>
      <family val="3"/>
    </font>
    <font>
      <b/>
      <sz val="24"/>
      <name val="ＭＳ Ｐゴシック"/>
      <family val="3"/>
    </font>
    <font>
      <b/>
      <sz val="12"/>
      <name val="ＭＳ Ｐゴシック"/>
      <family val="3"/>
    </font>
    <font>
      <b/>
      <sz val="11"/>
      <name val="ＭＳ Ｐゴシック"/>
      <family val="3"/>
    </font>
    <font>
      <b/>
      <sz val="26"/>
      <name val="ＭＳ Ｐゴシック"/>
      <family val="3"/>
    </font>
    <font>
      <u val="single"/>
      <sz val="8.25"/>
      <color indexed="12"/>
      <name val="ＭＳ Ｐゴシック"/>
      <family val="3"/>
    </font>
    <font>
      <u val="single"/>
      <sz val="8.25"/>
      <color indexed="36"/>
      <name val="ＭＳ Ｐゴシック"/>
      <family val="3"/>
    </font>
    <font>
      <sz val="36"/>
      <name val="ＭＳ Ｐゴシック"/>
      <family val="3"/>
    </font>
    <font>
      <sz val="26"/>
      <name val="ＭＳ Ｐゴシック"/>
      <family val="3"/>
    </font>
    <font>
      <b/>
      <sz val="8"/>
      <name val="ＭＳ Ｐゴシック"/>
      <family val="3"/>
    </font>
    <font>
      <sz val="11"/>
      <color indexed="10"/>
      <name val="ＭＳ Ｐゴシック"/>
      <family val="3"/>
    </font>
    <font>
      <sz val="20"/>
      <name val="ＭＳ Ｐゴシック"/>
      <family val="3"/>
    </font>
    <font>
      <b/>
      <sz val="28"/>
      <name val="ＭＳ Ｐゴシック"/>
      <family val="3"/>
    </font>
    <font>
      <b/>
      <sz val="14"/>
      <color indexed="9"/>
      <name val="ＭＳ Ｐゴシック"/>
      <family val="3"/>
    </font>
    <font>
      <sz val="22"/>
      <name val="ＭＳ Ｐゴシック"/>
      <family val="3"/>
    </font>
    <font>
      <u val="single"/>
      <sz val="11"/>
      <name val="ＭＳ Ｐゴシック"/>
      <family val="3"/>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4"/>
      <color indexed="8"/>
      <name val="ＭＳ Ｐゴシック"/>
      <family val="3"/>
    </font>
    <font>
      <b/>
      <sz val="6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4"/>
      <color theme="1"/>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1" tint="0.34999001026153564"/>
        <bgColor indexed="64"/>
      </patternFill>
    </fill>
    <fill>
      <patternFill patternType="solid">
        <fgColor indexed="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color indexed="63"/>
      </left>
      <right style="medium"/>
      <top style="medium"/>
      <bottom style="mediu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medium"/>
    </border>
    <border>
      <left style="medium"/>
      <right>
        <color indexed="63"/>
      </right>
      <top style="thin"/>
      <bottom style="medium"/>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style="thin"/>
      <bottom style="thin"/>
    </border>
    <border>
      <left style="medium"/>
      <right>
        <color indexed="63"/>
      </right>
      <top style="thin"/>
      <bottom style="thin"/>
    </border>
    <border>
      <left style="medium"/>
      <right style="thin"/>
      <top style="medium"/>
      <bottom>
        <color indexed="63"/>
      </bottom>
    </border>
    <border>
      <left style="medium"/>
      <right>
        <color indexed="63"/>
      </right>
      <top>
        <color indexed="63"/>
      </top>
      <bottom>
        <color indexed="63"/>
      </bottom>
    </border>
    <border>
      <left style="thin"/>
      <right style="thin"/>
      <top style="thin"/>
      <bottom style="medium"/>
    </border>
    <border>
      <left style="thin"/>
      <right style="thin"/>
      <top style="medium"/>
      <bottom style="thin"/>
    </border>
    <border>
      <left style="medium"/>
      <right style="thin"/>
      <top>
        <color indexed="63"/>
      </top>
      <bottom style="thin"/>
    </border>
    <border>
      <left style="thin"/>
      <right style="thin"/>
      <top>
        <color indexed="63"/>
      </top>
      <bottom>
        <color indexed="63"/>
      </bottom>
    </border>
    <border>
      <left style="medium"/>
      <right style="thin"/>
      <top style="thin"/>
      <bottom style="medium"/>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color indexed="63"/>
      </left>
      <right>
        <color indexed="63"/>
      </right>
      <top style="thin"/>
      <bottom style="medium"/>
    </border>
    <border>
      <left style="thin"/>
      <right style="medium"/>
      <top style="medium"/>
      <bottom style="medium"/>
    </border>
    <border>
      <left>
        <color indexed="63"/>
      </left>
      <right style="medium"/>
      <top style="thin"/>
      <bottom>
        <color indexed="63"/>
      </bottom>
    </border>
    <border>
      <left style="thin"/>
      <right>
        <color indexed="63"/>
      </right>
      <top style="medium"/>
      <bottom style="medium"/>
    </border>
    <border>
      <left style="thin"/>
      <right style="thin"/>
      <top style="medium"/>
      <bottom style="mediu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style="thin"/>
      <right style="double"/>
      <top style="double"/>
      <bottom style="double"/>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
      <left style="medium"/>
      <right style="medium"/>
      <top style="thin"/>
      <bottom style="thin"/>
    </border>
    <border>
      <left style="medium"/>
      <right style="medium"/>
      <top>
        <color indexed="63"/>
      </top>
      <bottom style="medium"/>
    </border>
    <border>
      <left style="medium"/>
      <right style="thin"/>
      <top style="medium"/>
      <bottom style="medium"/>
    </border>
    <border>
      <left style="medium"/>
      <right style="medium"/>
      <top>
        <color indexed="63"/>
      </top>
      <bottom style="thin"/>
    </border>
    <border>
      <left style="medium"/>
      <right style="medium"/>
      <top style="thin"/>
      <bottom style="medium"/>
    </border>
    <border>
      <left>
        <color indexed="63"/>
      </left>
      <right style="medium"/>
      <top style="double"/>
      <bottom style="double"/>
    </border>
    <border>
      <left style="thin"/>
      <right style="medium"/>
      <top style="double"/>
      <bottom style="double"/>
    </border>
    <border>
      <left>
        <color indexed="63"/>
      </left>
      <right style="thin"/>
      <top style="medium"/>
      <bottom style="thin"/>
    </border>
    <border>
      <left>
        <color indexed="63"/>
      </left>
      <right style="thin"/>
      <top style="medium"/>
      <bottom>
        <color indexed="63"/>
      </bottom>
    </border>
    <border>
      <left style="double"/>
      <right>
        <color indexed="63"/>
      </right>
      <top style="double"/>
      <bottom style="double"/>
    </border>
    <border>
      <left style="medium"/>
      <right>
        <color indexed="63"/>
      </right>
      <top style="double"/>
      <bottom style="double"/>
    </border>
    <border>
      <left style="medium"/>
      <right style="thin"/>
      <top style="double"/>
      <bottom style="double"/>
    </border>
    <border>
      <left>
        <color indexed="63"/>
      </left>
      <right style="mediumDashed"/>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8" fillId="0" borderId="0" applyNumberFormat="0" applyFill="0" applyBorder="0" applyAlignment="0" applyProtection="0"/>
    <xf numFmtId="0" fontId="64" fillId="31" borderId="0" applyNumberFormat="0" applyBorder="0" applyAlignment="0" applyProtection="0"/>
  </cellStyleXfs>
  <cellXfs count="778">
    <xf numFmtId="0" fontId="0" fillId="0" borderId="0" xfId="0" applyAlignment="1">
      <alignment/>
    </xf>
    <xf numFmtId="176" fontId="0" fillId="0" borderId="0" xfId="0" applyNumberFormat="1" applyAlignment="1">
      <alignment/>
    </xf>
    <xf numFmtId="49" fontId="0" fillId="0" borderId="0" xfId="0" applyNumberFormat="1" applyAlignment="1">
      <alignment/>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9" fontId="2" fillId="0" borderId="11"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15" xfId="0" applyNumberFormat="1" applyFont="1" applyBorder="1" applyAlignment="1">
      <alignment horizontal="center" vertical="center"/>
    </xf>
    <xf numFmtId="180" fontId="2" fillId="0" borderId="0" xfId="0" applyNumberFormat="1" applyFont="1" applyBorder="1" applyAlignment="1">
      <alignment horizontal="center" vertical="center"/>
    </xf>
    <xf numFmtId="176" fontId="10" fillId="0" borderId="11" xfId="0" applyNumberFormat="1" applyFont="1" applyBorder="1" applyAlignment="1">
      <alignment horizontal="center" vertical="center"/>
    </xf>
    <xf numFmtId="49" fontId="15" fillId="0" borderId="16" xfId="0" applyNumberFormat="1" applyFont="1" applyBorder="1" applyAlignment="1">
      <alignment horizontal="center" vertical="center"/>
    </xf>
    <xf numFmtId="176" fontId="9" fillId="0" borderId="17" xfId="0" applyNumberFormat="1" applyFont="1" applyBorder="1" applyAlignment="1">
      <alignment vertical="center"/>
    </xf>
    <xf numFmtId="176" fontId="9" fillId="0" borderId="18" xfId="0" applyNumberFormat="1" applyFont="1" applyBorder="1" applyAlignment="1">
      <alignment vertical="center"/>
    </xf>
    <xf numFmtId="176" fontId="9" fillId="0" borderId="19" xfId="0" applyNumberFormat="1" applyFont="1" applyBorder="1" applyAlignment="1">
      <alignment vertical="center"/>
    </xf>
    <xf numFmtId="176" fontId="9" fillId="0" borderId="20" xfId="0" applyNumberFormat="1" applyFont="1" applyBorder="1" applyAlignment="1">
      <alignment vertical="center"/>
    </xf>
    <xf numFmtId="176" fontId="9" fillId="0" borderId="17"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9" fillId="0" borderId="16" xfId="0" applyNumberFormat="1" applyFont="1" applyBorder="1" applyAlignment="1">
      <alignment vertical="center"/>
    </xf>
    <xf numFmtId="176" fontId="9" fillId="0" borderId="10"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9" fillId="0" borderId="22" xfId="0" applyNumberFormat="1" applyFont="1" applyBorder="1" applyAlignment="1">
      <alignment vertical="center"/>
    </xf>
    <xf numFmtId="176" fontId="9" fillId="0" borderId="11" xfId="0" applyNumberFormat="1" applyFont="1" applyBorder="1" applyAlignment="1">
      <alignment horizontal="center" vertical="center"/>
    </xf>
    <xf numFmtId="176" fontId="9" fillId="0" borderId="11" xfId="0" applyNumberFormat="1" applyFont="1" applyBorder="1" applyAlignment="1">
      <alignment vertical="center"/>
    </xf>
    <xf numFmtId="176" fontId="9" fillId="0" borderId="23" xfId="0" applyNumberFormat="1" applyFont="1" applyBorder="1" applyAlignment="1">
      <alignment vertical="center"/>
    </xf>
    <xf numFmtId="176" fontId="9" fillId="0" borderId="24" xfId="0" applyNumberFormat="1" applyFont="1" applyBorder="1" applyAlignment="1">
      <alignment vertical="center"/>
    </xf>
    <xf numFmtId="49" fontId="9" fillId="0" borderId="25"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9" fillId="0" borderId="27"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27"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19" xfId="0" applyNumberFormat="1" applyFont="1" applyBorder="1" applyAlignment="1">
      <alignment horizontal="center" vertical="center"/>
    </xf>
    <xf numFmtId="181" fontId="9" fillId="0" borderId="30" xfId="0" applyNumberFormat="1" applyFont="1" applyBorder="1" applyAlignment="1">
      <alignment horizontal="center" vertical="center"/>
    </xf>
    <xf numFmtId="176" fontId="9" fillId="0" borderId="20" xfId="0" applyNumberFormat="1" applyFont="1" applyBorder="1" applyAlignment="1">
      <alignment horizontal="center" vertical="center"/>
    </xf>
    <xf numFmtId="49" fontId="9" fillId="0" borderId="16" xfId="0" applyNumberFormat="1" applyFont="1" applyBorder="1" applyAlignment="1">
      <alignment horizontal="center" vertical="center"/>
    </xf>
    <xf numFmtId="176" fontId="9" fillId="0" borderId="31" xfId="0" applyNumberFormat="1" applyFont="1" applyBorder="1" applyAlignment="1">
      <alignment horizontal="center" vertical="center"/>
    </xf>
    <xf numFmtId="176" fontId="9" fillId="0" borderId="32" xfId="0" applyNumberFormat="1" applyFont="1" applyBorder="1" applyAlignment="1">
      <alignment horizontal="center" vertical="center"/>
    </xf>
    <xf numFmtId="49" fontId="9" fillId="0" borderId="14" xfId="0" applyNumberFormat="1" applyFont="1" applyBorder="1" applyAlignment="1">
      <alignment vertical="center"/>
    </xf>
    <xf numFmtId="49" fontId="9" fillId="0" borderId="11" xfId="0" applyNumberFormat="1" applyFont="1" applyBorder="1" applyAlignment="1">
      <alignment horizontal="center" vertical="center"/>
    </xf>
    <xf numFmtId="49" fontId="9" fillId="0" borderId="21" xfId="0" applyNumberFormat="1" applyFont="1" applyBorder="1" applyAlignment="1">
      <alignment horizontal="center" vertical="center"/>
    </xf>
    <xf numFmtId="176" fontId="9" fillId="0" borderId="16" xfId="0" applyNumberFormat="1" applyFont="1" applyBorder="1" applyAlignment="1">
      <alignment vertical="center"/>
    </xf>
    <xf numFmtId="176" fontId="9" fillId="0" borderId="33" xfId="0" applyNumberFormat="1" applyFont="1" applyBorder="1" applyAlignment="1">
      <alignment vertical="center"/>
    </xf>
    <xf numFmtId="176" fontId="9" fillId="0" borderId="16"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176" fontId="9" fillId="0" borderId="0" xfId="0" applyNumberFormat="1" applyFont="1" applyBorder="1" applyAlignment="1">
      <alignment vertical="center"/>
    </xf>
    <xf numFmtId="176" fontId="9" fillId="0" borderId="34" xfId="0" applyNumberFormat="1" applyFont="1" applyBorder="1" applyAlignment="1">
      <alignment vertical="center"/>
    </xf>
    <xf numFmtId="49" fontId="9" fillId="0" borderId="0" xfId="0" applyNumberFormat="1" applyFont="1" applyAlignment="1">
      <alignment vertical="center"/>
    </xf>
    <xf numFmtId="176" fontId="9" fillId="0" borderId="0" xfId="0" applyNumberFormat="1" applyFont="1" applyAlignment="1">
      <alignment vertical="center"/>
    </xf>
    <xf numFmtId="49" fontId="9" fillId="0" borderId="0" xfId="0" applyNumberFormat="1" applyFont="1" applyBorder="1" applyAlignment="1">
      <alignment vertical="center"/>
    </xf>
    <xf numFmtId="49" fontId="9" fillId="0" borderId="35" xfId="0" applyNumberFormat="1" applyFont="1" applyBorder="1" applyAlignment="1">
      <alignment horizontal="center" vertical="center"/>
    </xf>
    <xf numFmtId="176" fontId="9" fillId="0" borderId="30" xfId="0" applyNumberFormat="1" applyFont="1" applyBorder="1" applyAlignment="1">
      <alignment vertical="center"/>
    </xf>
    <xf numFmtId="176" fontId="9" fillId="0" borderId="28" xfId="0" applyNumberFormat="1" applyFont="1" applyBorder="1" applyAlignment="1">
      <alignment horizontal="center" vertical="center"/>
    </xf>
    <xf numFmtId="49" fontId="9" fillId="0" borderId="36" xfId="0" applyNumberFormat="1" applyFont="1" applyBorder="1" applyAlignment="1">
      <alignment vertical="center"/>
    </xf>
    <xf numFmtId="49" fontId="9" fillId="0" borderId="37"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38" xfId="0" applyNumberFormat="1" applyFont="1" applyBorder="1" applyAlignment="1">
      <alignment horizontal="center" vertical="center"/>
    </xf>
    <xf numFmtId="176" fontId="9" fillId="0" borderId="29"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39" xfId="0" applyNumberFormat="1" applyFont="1" applyBorder="1" applyAlignment="1">
      <alignment horizontal="center" vertical="center"/>
    </xf>
    <xf numFmtId="176" fontId="9" fillId="0" borderId="40" xfId="0" applyNumberFormat="1" applyFont="1" applyBorder="1" applyAlignment="1">
      <alignment horizontal="center" vertical="center"/>
    </xf>
    <xf numFmtId="176" fontId="9" fillId="0" borderId="37" xfId="0" applyNumberFormat="1" applyFont="1" applyBorder="1" applyAlignment="1">
      <alignment vertical="center"/>
    </xf>
    <xf numFmtId="49" fontId="9" fillId="0" borderId="0" xfId="0" applyNumberFormat="1" applyFont="1" applyBorder="1" applyAlignment="1">
      <alignment horizontal="center" vertical="center"/>
    </xf>
    <xf numFmtId="49" fontId="9" fillId="0" borderId="34" xfId="0" applyNumberFormat="1" applyFont="1" applyBorder="1" applyAlignment="1">
      <alignment vertical="center"/>
    </xf>
    <xf numFmtId="49" fontId="9" fillId="0" borderId="33" xfId="0" applyNumberFormat="1" applyFont="1" applyBorder="1" applyAlignment="1">
      <alignment vertical="center"/>
    </xf>
    <xf numFmtId="49" fontId="9" fillId="0" borderId="33" xfId="0" applyNumberFormat="1" applyFont="1" applyBorder="1" applyAlignment="1">
      <alignment horizontal="center" vertical="center"/>
    </xf>
    <xf numFmtId="176" fontId="9" fillId="0" borderId="14" xfId="0" applyNumberFormat="1" applyFont="1" applyBorder="1" applyAlignment="1">
      <alignment vertical="center"/>
    </xf>
    <xf numFmtId="49" fontId="9" fillId="0" borderId="41" xfId="0" applyNumberFormat="1" applyFont="1" applyBorder="1" applyAlignment="1">
      <alignment vertical="center"/>
    </xf>
    <xf numFmtId="176" fontId="9" fillId="0" borderId="41" xfId="0" applyNumberFormat="1" applyFont="1" applyBorder="1" applyAlignment="1">
      <alignment horizontal="center" vertical="center"/>
    </xf>
    <xf numFmtId="49" fontId="9" fillId="0" borderId="0" xfId="0" applyNumberFormat="1" applyFont="1" applyAlignment="1">
      <alignment horizontal="center" vertical="center"/>
    </xf>
    <xf numFmtId="176" fontId="9" fillId="0" borderId="0" xfId="0" applyNumberFormat="1" applyFont="1" applyAlignment="1">
      <alignment horizontal="left" vertical="center"/>
    </xf>
    <xf numFmtId="49" fontId="9" fillId="0" borderId="0" xfId="0" applyNumberFormat="1" applyFont="1" applyAlignment="1">
      <alignment/>
    </xf>
    <xf numFmtId="176" fontId="9" fillId="0" borderId="0" xfId="0" applyNumberFormat="1" applyFont="1" applyAlignment="1">
      <alignment/>
    </xf>
    <xf numFmtId="176" fontId="9" fillId="0" borderId="42"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42" xfId="0" applyNumberFormat="1" applyFont="1" applyBorder="1" applyAlignment="1">
      <alignment horizontal="center" vertical="center"/>
    </xf>
    <xf numFmtId="176" fontId="9" fillId="0" borderId="39" xfId="0" applyNumberFormat="1" applyFont="1" applyBorder="1" applyAlignment="1">
      <alignment horizontal="center" vertical="center"/>
    </xf>
    <xf numFmtId="49" fontId="9" fillId="0" borderId="12" xfId="0" applyNumberFormat="1" applyFont="1" applyBorder="1" applyAlignment="1">
      <alignment horizontal="center" vertical="center"/>
    </xf>
    <xf numFmtId="176" fontId="9" fillId="0" borderId="14"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20" xfId="0" applyNumberFormat="1" applyFont="1" applyBorder="1" applyAlignment="1">
      <alignment horizontal="center" vertical="center"/>
    </xf>
    <xf numFmtId="176" fontId="9" fillId="0" borderId="37" xfId="0" applyNumberFormat="1" applyFont="1" applyBorder="1" applyAlignment="1">
      <alignment horizontal="right" vertical="center"/>
    </xf>
    <xf numFmtId="49" fontId="9" fillId="0" borderId="19" xfId="0" applyNumberFormat="1" applyFont="1" applyBorder="1" applyAlignment="1">
      <alignment horizontal="center" vertical="center"/>
    </xf>
    <xf numFmtId="49" fontId="9" fillId="0" borderId="41" xfId="0" applyNumberFormat="1" applyFont="1" applyBorder="1" applyAlignment="1">
      <alignment horizontal="left" vertical="center"/>
    </xf>
    <xf numFmtId="49" fontId="9" fillId="0" borderId="37" xfId="0" applyNumberFormat="1" applyFont="1" applyBorder="1" applyAlignment="1">
      <alignment horizontal="left" vertical="center"/>
    </xf>
    <xf numFmtId="49" fontId="9" fillId="0" borderId="20" xfId="0" applyNumberFormat="1" applyFont="1" applyBorder="1" applyAlignment="1">
      <alignment vertical="center"/>
    </xf>
    <xf numFmtId="49" fontId="9" fillId="0" borderId="0" xfId="0" applyNumberFormat="1" applyFont="1" applyBorder="1" applyAlignment="1">
      <alignment horizontal="left" vertical="center"/>
    </xf>
    <xf numFmtId="49" fontId="9" fillId="0" borderId="43" xfId="0" applyNumberFormat="1" applyFont="1" applyBorder="1" applyAlignment="1">
      <alignment horizontal="center" vertical="center"/>
    </xf>
    <xf numFmtId="176" fontId="9" fillId="0" borderId="23" xfId="0" applyNumberFormat="1" applyFont="1" applyBorder="1" applyAlignment="1">
      <alignment horizontal="center" vertical="center"/>
    </xf>
    <xf numFmtId="49" fontId="9" fillId="0" borderId="23" xfId="0" applyNumberFormat="1" applyFont="1" applyBorder="1" applyAlignment="1">
      <alignment horizontal="center" vertical="center"/>
    </xf>
    <xf numFmtId="176" fontId="9" fillId="0" borderId="44" xfId="0" applyNumberFormat="1" applyFont="1" applyBorder="1" applyAlignment="1">
      <alignment horizontal="center" vertical="center"/>
    </xf>
    <xf numFmtId="49" fontId="9" fillId="0" borderId="24" xfId="0" applyNumberFormat="1" applyFont="1" applyBorder="1" applyAlignment="1">
      <alignment horizontal="center" vertical="center"/>
    </xf>
    <xf numFmtId="176" fontId="9" fillId="0" borderId="45"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6" xfId="0" applyNumberFormat="1" applyFont="1" applyBorder="1" applyAlignment="1">
      <alignment horizontal="center" vertical="center"/>
    </xf>
    <xf numFmtId="176" fontId="9" fillId="0" borderId="47" xfId="0" applyNumberFormat="1" applyFont="1" applyBorder="1" applyAlignment="1">
      <alignment horizontal="center" vertical="center"/>
    </xf>
    <xf numFmtId="176" fontId="9" fillId="0" borderId="48" xfId="0" applyNumberFormat="1" applyFont="1" applyBorder="1" applyAlignment="1">
      <alignment horizontal="center" vertical="center"/>
    </xf>
    <xf numFmtId="49" fontId="9" fillId="0" borderId="34"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35" xfId="0" applyNumberFormat="1" applyFont="1" applyBorder="1" applyAlignment="1">
      <alignment horizontal="center" vertical="center"/>
    </xf>
    <xf numFmtId="176" fontId="9" fillId="0" borderId="11" xfId="0" applyNumberFormat="1" applyFont="1" applyBorder="1" applyAlignment="1">
      <alignment horizontal="left" vertical="center"/>
    </xf>
    <xf numFmtId="176" fontId="9" fillId="0" borderId="0" xfId="0" applyNumberFormat="1" applyFont="1" applyBorder="1" applyAlignment="1">
      <alignment horizontal="left" vertical="center"/>
    </xf>
    <xf numFmtId="49" fontId="9" fillId="0" borderId="32" xfId="0" applyNumberFormat="1" applyFont="1" applyBorder="1" applyAlignment="1">
      <alignment horizontal="center" vertical="center"/>
    </xf>
    <xf numFmtId="49" fontId="9" fillId="0" borderId="11" xfId="0" applyNumberFormat="1" applyFont="1" applyBorder="1" applyAlignment="1">
      <alignment horizontal="left" vertical="center"/>
    </xf>
    <xf numFmtId="176" fontId="14" fillId="0" borderId="14" xfId="0" applyNumberFormat="1" applyFont="1" applyBorder="1" applyAlignment="1">
      <alignment horizontal="center" vertical="center"/>
    </xf>
    <xf numFmtId="49" fontId="9" fillId="0" borderId="14" xfId="0" applyNumberFormat="1" applyFont="1" applyBorder="1" applyAlignment="1">
      <alignment horizontal="left" vertical="center"/>
    </xf>
    <xf numFmtId="176" fontId="9" fillId="0" borderId="49" xfId="0" applyNumberFormat="1" applyFont="1" applyBorder="1" applyAlignment="1">
      <alignment horizontal="center" vertical="center"/>
    </xf>
    <xf numFmtId="176" fontId="9" fillId="0" borderId="50"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31" xfId="0" applyNumberFormat="1" applyFont="1" applyBorder="1" applyAlignment="1">
      <alignment horizontal="center" vertical="center"/>
    </xf>
    <xf numFmtId="176" fontId="9" fillId="0" borderId="48" xfId="0" applyNumberFormat="1" applyFont="1" applyBorder="1" applyAlignment="1">
      <alignment vertical="center"/>
    </xf>
    <xf numFmtId="176" fontId="9" fillId="0" borderId="12" xfId="0" applyNumberFormat="1" applyFont="1" applyBorder="1" applyAlignment="1">
      <alignment vertical="center"/>
    </xf>
    <xf numFmtId="176" fontId="9" fillId="0" borderId="52" xfId="0" applyNumberFormat="1" applyFont="1" applyBorder="1" applyAlignment="1">
      <alignment horizontal="center" vertical="center"/>
    </xf>
    <xf numFmtId="49" fontId="9" fillId="0" borderId="39" xfId="0" applyNumberFormat="1" applyFont="1" applyBorder="1" applyAlignment="1">
      <alignment vertical="center"/>
    </xf>
    <xf numFmtId="176" fontId="9" fillId="0" borderId="14" xfId="0" applyNumberFormat="1" applyFont="1" applyBorder="1" applyAlignment="1">
      <alignment horizontal="left" vertical="center"/>
    </xf>
    <xf numFmtId="176" fontId="9" fillId="0" borderId="41" xfId="0" applyNumberFormat="1" applyFont="1" applyBorder="1" applyAlignment="1">
      <alignment horizontal="left" vertical="center"/>
    </xf>
    <xf numFmtId="176" fontId="9" fillId="0" borderId="37" xfId="0" applyNumberFormat="1" applyFont="1" applyBorder="1" applyAlignment="1">
      <alignment horizontal="left" vertical="center"/>
    </xf>
    <xf numFmtId="176" fontId="9" fillId="0" borderId="10" xfId="0" applyNumberFormat="1" applyFont="1" applyBorder="1" applyAlignment="1">
      <alignment vertical="center"/>
    </xf>
    <xf numFmtId="49" fontId="9" fillId="0" borderId="45" xfId="0" applyNumberFormat="1" applyFont="1" applyBorder="1" applyAlignment="1">
      <alignment vertical="center"/>
    </xf>
    <xf numFmtId="49" fontId="9" fillId="0" borderId="34" xfId="0" applyNumberFormat="1" applyFont="1" applyBorder="1" applyAlignment="1">
      <alignment horizontal="left" vertical="center"/>
    </xf>
    <xf numFmtId="49" fontId="9" fillId="0" borderId="22" xfId="0" applyNumberFormat="1" applyFont="1" applyBorder="1" applyAlignment="1">
      <alignment horizontal="left" vertical="center"/>
    </xf>
    <xf numFmtId="176" fontId="9" fillId="0" borderId="33" xfId="0" applyNumberFormat="1" applyFont="1" applyBorder="1" applyAlignment="1">
      <alignment horizontal="left" vertical="center"/>
    </xf>
    <xf numFmtId="176" fontId="9" fillId="0" borderId="20" xfId="0" applyNumberFormat="1" applyFont="1" applyBorder="1" applyAlignment="1">
      <alignment horizontal="left" vertical="center"/>
    </xf>
    <xf numFmtId="176" fontId="9" fillId="0" borderId="37" xfId="0" applyNumberFormat="1" applyFont="1" applyBorder="1" applyAlignment="1">
      <alignment/>
    </xf>
    <xf numFmtId="176" fontId="9" fillId="0" borderId="20" xfId="0" applyNumberFormat="1" applyFont="1" applyBorder="1" applyAlignment="1">
      <alignment/>
    </xf>
    <xf numFmtId="49" fontId="9" fillId="0" borderId="41" xfId="0" applyNumberFormat="1" applyFont="1" applyBorder="1" applyAlignment="1">
      <alignment/>
    </xf>
    <xf numFmtId="49" fontId="9" fillId="0" borderId="0" xfId="0" applyNumberFormat="1" applyFont="1" applyBorder="1" applyAlignment="1">
      <alignment/>
    </xf>
    <xf numFmtId="176" fontId="9" fillId="0" borderId="0" xfId="0" applyNumberFormat="1" applyFont="1" applyBorder="1" applyAlignment="1">
      <alignment/>
    </xf>
    <xf numFmtId="49" fontId="9" fillId="0" borderId="53" xfId="0" applyNumberFormat="1" applyFont="1" applyBorder="1" applyAlignment="1">
      <alignment horizontal="center" vertical="center"/>
    </xf>
    <xf numFmtId="176" fontId="9" fillId="0" borderId="32" xfId="0" applyNumberFormat="1" applyFont="1" applyBorder="1" applyAlignment="1">
      <alignment vertical="center"/>
    </xf>
    <xf numFmtId="176" fontId="9" fillId="0" borderId="51" xfId="0" applyNumberFormat="1" applyFont="1" applyBorder="1" applyAlignment="1">
      <alignment horizontal="center" vertical="center"/>
    </xf>
    <xf numFmtId="176" fontId="9" fillId="0" borderId="27" xfId="0" applyNumberFormat="1" applyFont="1" applyBorder="1" applyAlignment="1">
      <alignment vertical="center"/>
    </xf>
    <xf numFmtId="49" fontId="9" fillId="0" borderId="45" xfId="0" applyNumberFormat="1" applyFont="1" applyBorder="1" applyAlignment="1">
      <alignment horizontal="left" vertical="center"/>
    </xf>
    <xf numFmtId="49" fontId="9" fillId="0" borderId="10" xfId="0" applyNumberFormat="1" applyFont="1" applyBorder="1" applyAlignment="1">
      <alignment horizontal="left" vertical="center"/>
    </xf>
    <xf numFmtId="176" fontId="9" fillId="0" borderId="45" xfId="0" applyNumberFormat="1" applyFont="1" applyBorder="1" applyAlignment="1">
      <alignment vertical="center"/>
    </xf>
    <xf numFmtId="49" fontId="9" fillId="0" borderId="45" xfId="0" applyNumberFormat="1" applyFont="1" applyBorder="1" applyAlignment="1">
      <alignment horizontal="center" vertical="center"/>
    </xf>
    <xf numFmtId="176" fontId="9" fillId="0" borderId="0" xfId="0" applyNumberFormat="1" applyFont="1" applyBorder="1" applyAlignment="1">
      <alignment/>
    </xf>
    <xf numFmtId="49" fontId="9" fillId="0" borderId="0" xfId="0" applyNumberFormat="1" applyFont="1" applyBorder="1" applyAlignment="1">
      <alignment/>
    </xf>
    <xf numFmtId="176" fontId="8" fillId="0" borderId="11" xfId="0" applyNumberFormat="1" applyFont="1" applyBorder="1" applyAlignment="1">
      <alignment horizontal="center" vertical="center"/>
    </xf>
    <xf numFmtId="176" fontId="14" fillId="0" borderId="0" xfId="0" applyNumberFormat="1" applyFont="1" applyAlignment="1">
      <alignment horizontal="left"/>
    </xf>
    <xf numFmtId="176" fontId="14" fillId="0" borderId="0" xfId="0" applyNumberFormat="1" applyFont="1" applyAlignment="1">
      <alignment/>
    </xf>
    <xf numFmtId="176" fontId="14" fillId="0" borderId="0" xfId="0" applyNumberFormat="1" applyFont="1" applyAlignment="1">
      <alignment horizontal="right"/>
    </xf>
    <xf numFmtId="176" fontId="9" fillId="0" borderId="0" xfId="0" applyNumberFormat="1" applyFont="1" applyAlignment="1">
      <alignment horizontal="center"/>
    </xf>
    <xf numFmtId="176" fontId="14" fillId="0" borderId="0" xfId="0" applyNumberFormat="1" applyFont="1" applyAlignment="1">
      <alignment/>
    </xf>
    <xf numFmtId="176" fontId="6" fillId="0" borderId="11" xfId="0" applyNumberFormat="1" applyFont="1" applyBorder="1" applyAlignment="1">
      <alignment horizontal="center" vertical="top"/>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right" vertical="center"/>
    </xf>
    <xf numFmtId="176" fontId="9" fillId="0" borderId="55" xfId="0" applyNumberFormat="1" applyFont="1" applyBorder="1" applyAlignment="1">
      <alignment vertical="center"/>
    </xf>
    <xf numFmtId="176" fontId="9" fillId="0" borderId="54" xfId="0" applyNumberFormat="1" applyFont="1" applyBorder="1" applyAlignment="1">
      <alignment horizontal="center"/>
    </xf>
    <xf numFmtId="181" fontId="3" fillId="0" borderId="30" xfId="0" applyNumberFormat="1" applyFont="1" applyBorder="1" applyAlignment="1">
      <alignment horizontal="center" vertical="center"/>
    </xf>
    <xf numFmtId="176" fontId="3" fillId="0" borderId="11" xfId="0" applyNumberFormat="1" applyFont="1" applyBorder="1" applyAlignment="1">
      <alignment vertical="center"/>
    </xf>
    <xf numFmtId="176" fontId="3" fillId="0" borderId="37" xfId="0" applyNumberFormat="1" applyFont="1" applyBorder="1" applyAlignment="1">
      <alignment vertical="center"/>
    </xf>
    <xf numFmtId="176" fontId="3" fillId="0" borderId="37" xfId="0" applyNumberFormat="1" applyFont="1" applyBorder="1" applyAlignment="1">
      <alignment horizontal="center" vertical="center"/>
    </xf>
    <xf numFmtId="176" fontId="3" fillId="0" borderId="11" xfId="0" applyNumberFormat="1" applyFont="1" applyBorder="1" applyAlignment="1">
      <alignment horizontal="right" vertical="center"/>
    </xf>
    <xf numFmtId="49" fontId="3" fillId="0" borderId="33"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37" xfId="0" applyNumberFormat="1" applyFont="1" applyBorder="1" applyAlignment="1">
      <alignment horizontal="right" vertical="center"/>
    </xf>
    <xf numFmtId="49" fontId="3" fillId="0" borderId="11" xfId="0" applyNumberFormat="1" applyFont="1" applyBorder="1" applyAlignment="1">
      <alignment horizontal="center" vertical="center"/>
    </xf>
    <xf numFmtId="176" fontId="3" fillId="0" borderId="0" xfId="0" applyNumberFormat="1" applyFont="1" applyAlignment="1">
      <alignment horizontal="center" vertical="center"/>
    </xf>
    <xf numFmtId="49" fontId="9" fillId="0" borderId="0" xfId="0" applyNumberFormat="1" applyFont="1" applyAlignment="1">
      <alignment/>
    </xf>
    <xf numFmtId="176" fontId="6" fillId="0" borderId="22" xfId="0" applyNumberFormat="1" applyFont="1" applyBorder="1" applyAlignment="1">
      <alignment horizontal="center" vertical="center"/>
    </xf>
    <xf numFmtId="189" fontId="9" fillId="0" borderId="11" xfId="0" applyNumberFormat="1" applyFont="1" applyBorder="1" applyAlignment="1">
      <alignment horizontal="center" vertical="center"/>
    </xf>
    <xf numFmtId="203" fontId="9" fillId="0" borderId="11" xfId="0" applyNumberFormat="1" applyFont="1" applyBorder="1" applyAlignment="1">
      <alignment horizontal="center" vertical="center"/>
    </xf>
    <xf numFmtId="176" fontId="9" fillId="0" borderId="0" xfId="0" applyNumberFormat="1" applyFont="1" applyBorder="1" applyAlignment="1">
      <alignment horizontal="right" vertical="center"/>
    </xf>
    <xf numFmtId="176" fontId="9" fillId="0" borderId="56" xfId="0" applyNumberFormat="1" applyFont="1" applyBorder="1" applyAlignment="1">
      <alignment vertical="center"/>
    </xf>
    <xf numFmtId="211" fontId="2" fillId="0" borderId="17" xfId="0" applyNumberFormat="1" applyFont="1" applyBorder="1" applyAlignment="1">
      <alignment horizontal="center" vertical="center"/>
    </xf>
    <xf numFmtId="211" fontId="2" fillId="0" borderId="0" xfId="0" applyNumberFormat="1" applyFont="1" applyBorder="1" applyAlignment="1">
      <alignment horizontal="center" vertical="center"/>
    </xf>
    <xf numFmtId="211" fontId="9" fillId="0" borderId="17" xfId="0" applyNumberFormat="1" applyFont="1" applyBorder="1" applyAlignment="1">
      <alignment vertical="center"/>
    </xf>
    <xf numFmtId="180" fontId="2" fillId="0" borderId="11" xfId="0" applyNumberFormat="1" applyFont="1" applyBorder="1" applyAlignment="1">
      <alignment horizontal="center" vertical="center"/>
    </xf>
    <xf numFmtId="180" fontId="3" fillId="0" borderId="11" xfId="0" applyNumberFormat="1" applyFont="1" applyBorder="1" applyAlignment="1">
      <alignment horizontal="center" vertical="center"/>
    </xf>
    <xf numFmtId="180" fontId="3" fillId="0" borderId="37" xfId="0" applyNumberFormat="1" applyFont="1" applyBorder="1" applyAlignment="1">
      <alignment horizontal="center" vertical="center"/>
    </xf>
    <xf numFmtId="180" fontId="9" fillId="0" borderId="0" xfId="0" applyNumberFormat="1" applyFont="1" applyBorder="1" applyAlignment="1">
      <alignment horizontal="center" vertical="center"/>
    </xf>
    <xf numFmtId="180" fontId="9" fillId="0" borderId="29" xfId="0" applyNumberFormat="1" applyFont="1" applyBorder="1" applyAlignment="1">
      <alignment horizontal="center" vertical="center"/>
    </xf>
    <xf numFmtId="180" fontId="9" fillId="0" borderId="27" xfId="0" applyNumberFormat="1" applyFont="1" applyBorder="1" applyAlignment="1">
      <alignment horizontal="center" vertical="center"/>
    </xf>
    <xf numFmtId="180" fontId="3" fillId="0" borderId="33"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9" fillId="0" borderId="55" xfId="0" applyNumberFormat="1" applyFont="1" applyBorder="1" applyAlignment="1">
      <alignment horizontal="center" vertical="center"/>
    </xf>
    <xf numFmtId="180" fontId="9" fillId="0" borderId="54" xfId="0" applyNumberFormat="1" applyFont="1" applyBorder="1" applyAlignment="1">
      <alignment horizontal="center" vertical="center"/>
    </xf>
    <xf numFmtId="176" fontId="4" fillId="0" borderId="47" xfId="0" applyNumberFormat="1" applyFont="1" applyBorder="1" applyAlignment="1">
      <alignment horizontal="left" vertical="center"/>
    </xf>
    <xf numFmtId="211" fontId="3" fillId="0" borderId="0" xfId="0" applyNumberFormat="1" applyFont="1" applyBorder="1" applyAlignment="1">
      <alignment horizontal="center" vertical="center"/>
    </xf>
    <xf numFmtId="211" fontId="9" fillId="0" borderId="0" xfId="0" applyNumberFormat="1" applyFont="1" applyBorder="1" applyAlignment="1">
      <alignment horizontal="center" vertical="center"/>
    </xf>
    <xf numFmtId="176" fontId="9" fillId="0" borderId="0" xfId="0" applyNumberFormat="1" applyFont="1" applyAlignment="1">
      <alignment/>
    </xf>
    <xf numFmtId="180" fontId="3" fillId="0" borderId="30" xfId="0" applyNumberFormat="1" applyFont="1" applyBorder="1" applyAlignment="1">
      <alignment horizontal="center" vertical="center"/>
    </xf>
    <xf numFmtId="180" fontId="3" fillId="0" borderId="22" xfId="0" applyNumberFormat="1" applyFont="1" applyBorder="1" applyAlignment="1">
      <alignment horizontal="center" vertical="center"/>
    </xf>
    <xf numFmtId="211" fontId="3" fillId="0" borderId="17" xfId="0" applyNumberFormat="1" applyFont="1" applyBorder="1" applyAlignment="1">
      <alignment horizontal="center" vertical="center"/>
    </xf>
    <xf numFmtId="211" fontId="3" fillId="0" borderId="22" xfId="0" applyNumberFormat="1" applyFont="1" applyBorder="1" applyAlignment="1">
      <alignment horizontal="center" vertical="center"/>
    </xf>
    <xf numFmtId="211" fontId="3" fillId="0" borderId="11" xfId="0" applyNumberFormat="1" applyFont="1" applyBorder="1" applyAlignment="1">
      <alignment horizontal="center" vertical="center"/>
    </xf>
    <xf numFmtId="176" fontId="3" fillId="0" borderId="17" xfId="0" applyNumberFormat="1" applyFont="1" applyBorder="1" applyAlignment="1">
      <alignment vertical="center"/>
    </xf>
    <xf numFmtId="176" fontId="3" fillId="0" borderId="33" xfId="0" applyNumberFormat="1" applyFont="1" applyBorder="1" applyAlignment="1">
      <alignment vertical="center"/>
    </xf>
    <xf numFmtId="176" fontId="3" fillId="0" borderId="18" xfId="0" applyNumberFormat="1" applyFont="1" applyBorder="1" applyAlignment="1">
      <alignment vertical="center"/>
    </xf>
    <xf numFmtId="176" fontId="3" fillId="0" borderId="57" xfId="0" applyNumberFormat="1" applyFont="1" applyBorder="1" applyAlignment="1">
      <alignment vertical="center"/>
    </xf>
    <xf numFmtId="176" fontId="3" fillId="0" borderId="20" xfId="0" applyNumberFormat="1" applyFont="1" applyBorder="1" applyAlignment="1">
      <alignment vertical="center"/>
    </xf>
    <xf numFmtId="180" fontId="3" fillId="0" borderId="44" xfId="0" applyNumberFormat="1" applyFont="1" applyBorder="1" applyAlignment="1">
      <alignment horizontal="center" vertical="center"/>
    </xf>
    <xf numFmtId="180" fontId="3" fillId="0" borderId="12" xfId="0" applyNumberFormat="1" applyFont="1" applyBorder="1" applyAlignment="1">
      <alignment horizontal="center" vertical="center"/>
    </xf>
    <xf numFmtId="180" fontId="3" fillId="0" borderId="49" xfId="0" applyNumberFormat="1" applyFont="1" applyBorder="1" applyAlignment="1">
      <alignment horizontal="center" vertical="center"/>
    </xf>
    <xf numFmtId="180" fontId="10" fillId="0" borderId="11" xfId="0" applyNumberFormat="1" applyFont="1" applyBorder="1" applyAlignment="1">
      <alignment horizontal="center" vertical="center"/>
    </xf>
    <xf numFmtId="176" fontId="3" fillId="0" borderId="12" xfId="0" applyNumberFormat="1" applyFont="1" applyBorder="1" applyAlignment="1">
      <alignment vertical="center"/>
    </xf>
    <xf numFmtId="176" fontId="3" fillId="0" borderId="49" xfId="0" applyNumberFormat="1" applyFont="1" applyBorder="1" applyAlignment="1">
      <alignment horizontal="center" vertical="center"/>
    </xf>
    <xf numFmtId="180" fontId="10" fillId="0" borderId="33" xfId="0" applyNumberFormat="1" applyFont="1" applyBorder="1" applyAlignment="1">
      <alignment horizontal="center" vertical="center"/>
    </xf>
    <xf numFmtId="176" fontId="10" fillId="0" borderId="33" xfId="0" applyNumberFormat="1" applyFont="1" applyBorder="1" applyAlignment="1">
      <alignment horizontal="center" vertical="center"/>
    </xf>
    <xf numFmtId="176" fontId="10" fillId="0" borderId="50" xfId="0" applyNumberFormat="1" applyFont="1" applyBorder="1" applyAlignment="1">
      <alignment horizontal="center" vertical="center"/>
    </xf>
    <xf numFmtId="211" fontId="10" fillId="0" borderId="30" xfId="0" applyNumberFormat="1" applyFont="1" applyBorder="1" applyAlignment="1">
      <alignment horizontal="center" vertical="center"/>
    </xf>
    <xf numFmtId="211" fontId="10" fillId="0" borderId="33" xfId="0" applyNumberFormat="1" applyFont="1" applyBorder="1" applyAlignment="1">
      <alignment horizontal="center" vertical="center"/>
    </xf>
    <xf numFmtId="211" fontId="14" fillId="0" borderId="30" xfId="0" applyNumberFormat="1" applyFont="1" applyBorder="1" applyAlignment="1">
      <alignment horizontal="center" vertical="center"/>
    </xf>
    <xf numFmtId="195" fontId="10" fillId="0" borderId="37" xfId="0" applyNumberFormat="1" applyFont="1" applyBorder="1" applyAlignment="1">
      <alignment horizontal="center" vertical="center"/>
    </xf>
    <xf numFmtId="195" fontId="10" fillId="0" borderId="58" xfId="0" applyNumberFormat="1" applyFont="1" applyBorder="1" applyAlignment="1">
      <alignment horizontal="center" vertical="center"/>
    </xf>
    <xf numFmtId="195" fontId="3" fillId="0" borderId="37" xfId="0" applyNumberFormat="1" applyFont="1" applyBorder="1" applyAlignment="1">
      <alignment horizontal="center" vertical="center"/>
    </xf>
    <xf numFmtId="195" fontId="3" fillId="0" borderId="20" xfId="0" applyNumberFormat="1" applyFont="1" applyBorder="1" applyAlignment="1">
      <alignment horizontal="center" vertical="center"/>
    </xf>
    <xf numFmtId="176" fontId="9" fillId="0" borderId="55" xfId="0" applyNumberFormat="1" applyFont="1" applyBorder="1" applyAlignment="1">
      <alignment horizontal="center" vertical="center"/>
    </xf>
    <xf numFmtId="180" fontId="3" fillId="0" borderId="55" xfId="0" applyNumberFormat="1" applyFont="1" applyBorder="1" applyAlignment="1">
      <alignment horizontal="center" vertical="center"/>
    </xf>
    <xf numFmtId="180" fontId="10" fillId="0" borderId="55" xfId="0" applyNumberFormat="1" applyFont="1" applyBorder="1" applyAlignment="1">
      <alignment horizontal="center" vertical="center"/>
    </xf>
    <xf numFmtId="211" fontId="3" fillId="0" borderId="17" xfId="0" applyNumberFormat="1" applyFont="1" applyBorder="1" applyAlignment="1">
      <alignment horizontal="right" vertical="center"/>
    </xf>
    <xf numFmtId="211" fontId="10" fillId="0" borderId="30" xfId="0" applyNumberFormat="1" applyFont="1" applyBorder="1" applyAlignment="1">
      <alignment horizontal="right" vertical="center"/>
    </xf>
    <xf numFmtId="211" fontId="3" fillId="0" borderId="24" xfId="0" applyNumberFormat="1" applyFont="1" applyBorder="1" applyAlignment="1">
      <alignment horizontal="right" vertical="center"/>
    </xf>
    <xf numFmtId="195" fontId="10" fillId="0" borderId="20" xfId="0" applyNumberFormat="1" applyFont="1" applyBorder="1" applyAlignment="1">
      <alignment horizontal="right" vertical="center"/>
    </xf>
    <xf numFmtId="211" fontId="3" fillId="0" borderId="18" xfId="0" applyNumberFormat="1" applyFont="1" applyBorder="1" applyAlignment="1">
      <alignment horizontal="right" vertical="center"/>
    </xf>
    <xf numFmtId="211" fontId="3" fillId="0" borderId="20" xfId="0" applyNumberFormat="1" applyFont="1" applyBorder="1" applyAlignment="1">
      <alignment horizontal="right" vertical="center"/>
    </xf>
    <xf numFmtId="211" fontId="3" fillId="0" borderId="22" xfId="0" applyNumberFormat="1" applyFont="1" applyBorder="1" applyAlignment="1">
      <alignment horizontal="right" vertical="center"/>
    </xf>
    <xf numFmtId="211" fontId="10" fillId="0" borderId="11" xfId="0" applyNumberFormat="1" applyFont="1" applyBorder="1" applyAlignment="1">
      <alignment horizontal="right" vertical="center"/>
    </xf>
    <xf numFmtId="211" fontId="3" fillId="0" borderId="11" xfId="0" applyNumberFormat="1" applyFont="1" applyBorder="1" applyAlignment="1">
      <alignment horizontal="right" vertical="center"/>
    </xf>
    <xf numFmtId="211" fontId="3" fillId="0" borderId="23" xfId="0" applyNumberFormat="1" applyFont="1" applyBorder="1" applyAlignment="1">
      <alignment horizontal="right" vertical="center"/>
    </xf>
    <xf numFmtId="211" fontId="10" fillId="0" borderId="33" xfId="0" applyNumberFormat="1" applyFont="1" applyBorder="1" applyAlignment="1">
      <alignment horizontal="right" vertical="center"/>
    </xf>
    <xf numFmtId="211" fontId="3" fillId="0" borderId="10" xfId="0" applyNumberFormat="1" applyFont="1" applyBorder="1" applyAlignment="1">
      <alignment horizontal="right" vertical="center"/>
    </xf>
    <xf numFmtId="211" fontId="10" fillId="0" borderId="59" xfId="0" applyNumberFormat="1" applyFont="1" applyBorder="1" applyAlignment="1">
      <alignment horizontal="right" vertical="center"/>
    </xf>
    <xf numFmtId="211" fontId="3" fillId="0" borderId="24" xfId="0" applyNumberFormat="1" applyFont="1" applyBorder="1" applyAlignment="1">
      <alignment vertical="center"/>
    </xf>
    <xf numFmtId="195" fontId="10" fillId="0" borderId="20" xfId="0" applyNumberFormat="1" applyFont="1" applyBorder="1" applyAlignment="1">
      <alignment vertical="center"/>
    </xf>
    <xf numFmtId="211" fontId="3" fillId="0" borderId="60" xfId="0" applyNumberFormat="1" applyFont="1" applyBorder="1" applyAlignment="1">
      <alignment horizontal="right" vertical="center"/>
    </xf>
    <xf numFmtId="211" fontId="3" fillId="0" borderId="31" xfId="0" applyNumberFormat="1" applyFont="1" applyBorder="1" applyAlignment="1">
      <alignment horizontal="right" vertical="center"/>
    </xf>
    <xf numFmtId="211" fontId="3" fillId="0" borderId="61" xfId="0" applyNumberFormat="1" applyFont="1" applyBorder="1" applyAlignment="1">
      <alignment horizontal="right" vertical="center"/>
    </xf>
    <xf numFmtId="211" fontId="3" fillId="0" borderId="37" xfId="0" applyNumberFormat="1" applyFont="1" applyBorder="1" applyAlignment="1">
      <alignment horizontal="right" vertical="center"/>
    </xf>
    <xf numFmtId="211" fontId="11" fillId="0" borderId="30" xfId="0" applyNumberFormat="1" applyFont="1" applyBorder="1" applyAlignment="1">
      <alignment horizontal="right" vertical="center"/>
    </xf>
    <xf numFmtId="211" fontId="10" fillId="0" borderId="62" xfId="0" applyNumberFormat="1" applyFont="1" applyBorder="1" applyAlignment="1">
      <alignment horizontal="right" vertical="center"/>
    </xf>
    <xf numFmtId="180" fontId="3" fillId="0" borderId="11"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3" xfId="0" applyNumberFormat="1" applyFont="1" applyBorder="1" applyAlignment="1">
      <alignment horizontal="right" vertical="center"/>
    </xf>
    <xf numFmtId="180" fontId="3" fillId="0" borderId="37" xfId="0" applyNumberFormat="1" applyFont="1" applyBorder="1" applyAlignment="1">
      <alignment horizontal="right" vertical="center"/>
    </xf>
    <xf numFmtId="180" fontId="3" fillId="0" borderId="56" xfId="0" applyNumberFormat="1" applyFont="1" applyBorder="1" applyAlignment="1">
      <alignment horizontal="right" vertical="center"/>
    </xf>
    <xf numFmtId="180" fontId="3" fillId="0" borderId="61" xfId="0" applyNumberFormat="1" applyFont="1" applyBorder="1" applyAlignment="1">
      <alignment horizontal="right" vertical="center"/>
    </xf>
    <xf numFmtId="180" fontId="3" fillId="0" borderId="49" xfId="0" applyNumberFormat="1" applyFont="1" applyBorder="1" applyAlignment="1">
      <alignment horizontal="right" vertical="center"/>
    </xf>
    <xf numFmtId="180" fontId="3" fillId="0" borderId="44"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33" xfId="0" applyNumberFormat="1" applyFont="1" applyBorder="1" applyAlignment="1">
      <alignment horizontal="right" vertical="center"/>
    </xf>
    <xf numFmtId="180" fontId="3" fillId="0" borderId="22" xfId="0" applyNumberFormat="1" applyFont="1" applyBorder="1" applyAlignment="1">
      <alignment horizontal="right" vertical="center"/>
    </xf>
    <xf numFmtId="176" fontId="9" fillId="0" borderId="29" xfId="0" applyNumberFormat="1" applyFont="1" applyBorder="1" applyAlignment="1">
      <alignment horizontal="right" vertical="center"/>
    </xf>
    <xf numFmtId="180" fontId="10" fillId="0" borderId="11" xfId="0" applyNumberFormat="1" applyFont="1" applyBorder="1" applyAlignment="1">
      <alignment horizontal="right" vertical="center"/>
    </xf>
    <xf numFmtId="195" fontId="10" fillId="0" borderId="37" xfId="0" applyNumberFormat="1" applyFont="1" applyBorder="1" applyAlignment="1">
      <alignment horizontal="right" vertical="center"/>
    </xf>
    <xf numFmtId="180" fontId="3" fillId="0" borderId="11" xfId="50" applyNumberFormat="1" applyFont="1" applyBorder="1" applyAlignment="1">
      <alignment horizontal="right" vertical="center"/>
    </xf>
    <xf numFmtId="195" fontId="10" fillId="0" borderId="10" xfId="0" applyNumberFormat="1" applyFont="1" applyBorder="1" applyAlignment="1">
      <alignment horizontal="right" vertical="center"/>
    </xf>
    <xf numFmtId="180" fontId="3" fillId="0" borderId="11" xfId="0" applyNumberFormat="1" applyFont="1" applyBorder="1" applyAlignment="1">
      <alignment vertical="center"/>
    </xf>
    <xf numFmtId="180" fontId="10" fillId="0" borderId="30" xfId="0" applyNumberFormat="1" applyFont="1" applyBorder="1" applyAlignment="1">
      <alignment vertical="center"/>
    </xf>
    <xf numFmtId="180" fontId="3" fillId="0" borderId="37" xfId="0" applyNumberFormat="1" applyFont="1" applyBorder="1" applyAlignment="1">
      <alignment vertical="center"/>
    </xf>
    <xf numFmtId="195" fontId="10" fillId="0" borderId="37" xfId="0" applyNumberFormat="1" applyFont="1" applyBorder="1" applyAlignment="1">
      <alignment vertical="center"/>
    </xf>
    <xf numFmtId="180" fontId="10" fillId="0" borderId="33" xfId="0" applyNumberFormat="1" applyFont="1" applyBorder="1" applyAlignment="1">
      <alignment vertical="center"/>
    </xf>
    <xf numFmtId="180" fontId="3" fillId="0" borderId="63" xfId="0" applyNumberFormat="1" applyFont="1" applyBorder="1" applyAlignment="1">
      <alignment horizontal="right" vertical="center"/>
    </xf>
    <xf numFmtId="180" fontId="3" fillId="0" borderId="64" xfId="0" applyNumberFormat="1" applyFont="1" applyBorder="1" applyAlignment="1">
      <alignment horizontal="right" vertical="center"/>
    </xf>
    <xf numFmtId="180" fontId="10" fillId="0" borderId="20" xfId="0" applyNumberFormat="1" applyFont="1" applyBorder="1" applyAlignment="1">
      <alignment horizontal="right" vertical="center"/>
    </xf>
    <xf numFmtId="180" fontId="10" fillId="0" borderId="10" xfId="0" applyNumberFormat="1" applyFont="1" applyBorder="1" applyAlignment="1">
      <alignment horizontal="right" vertical="center"/>
    </xf>
    <xf numFmtId="195" fontId="10" fillId="0" borderId="58" xfId="0" applyNumberFormat="1" applyFont="1" applyBorder="1" applyAlignment="1">
      <alignment horizontal="right" vertical="center"/>
    </xf>
    <xf numFmtId="180" fontId="10" fillId="0" borderId="44" xfId="0" applyNumberFormat="1" applyFont="1" applyBorder="1" applyAlignment="1">
      <alignment horizontal="right" vertical="center"/>
    </xf>
    <xf numFmtId="180" fontId="10" fillId="0" borderId="62" xfId="0" applyNumberFormat="1" applyFont="1" applyBorder="1" applyAlignment="1">
      <alignment horizontal="right" vertical="center"/>
    </xf>
    <xf numFmtId="180" fontId="10" fillId="0" borderId="12" xfId="0" applyNumberFormat="1" applyFont="1" applyBorder="1" applyAlignment="1">
      <alignment horizontal="right" vertical="center"/>
    </xf>
    <xf numFmtId="180" fontId="10" fillId="0" borderId="33" xfId="50" applyNumberFormat="1" applyFont="1" applyBorder="1" applyAlignment="1">
      <alignment horizontal="right" vertical="center"/>
    </xf>
    <xf numFmtId="180" fontId="3" fillId="0" borderId="37" xfId="50" applyNumberFormat="1" applyFont="1" applyBorder="1" applyAlignment="1">
      <alignment horizontal="right" vertical="center"/>
    </xf>
    <xf numFmtId="180" fontId="3" fillId="0" borderId="60" xfId="50" applyNumberFormat="1" applyFont="1" applyBorder="1" applyAlignment="1">
      <alignment horizontal="right" vertical="center"/>
    </xf>
    <xf numFmtId="180" fontId="3" fillId="0" borderId="60" xfId="0" applyNumberFormat="1" applyFont="1" applyBorder="1" applyAlignment="1">
      <alignment horizontal="right" vertical="center"/>
    </xf>
    <xf numFmtId="180" fontId="10" fillId="0" borderId="11" xfId="0" applyNumberFormat="1" applyFont="1" applyBorder="1" applyAlignment="1">
      <alignment vertical="center"/>
    </xf>
    <xf numFmtId="180" fontId="10" fillId="0" borderId="59" xfId="0" applyNumberFormat="1" applyFont="1" applyBorder="1" applyAlignment="1">
      <alignment horizontal="right" vertical="center"/>
    </xf>
    <xf numFmtId="176" fontId="19" fillId="0" borderId="0" xfId="0" applyNumberFormat="1" applyFont="1" applyAlignment="1">
      <alignment/>
    </xf>
    <xf numFmtId="49" fontId="11" fillId="0" borderId="0" xfId="0" applyNumberFormat="1" applyFont="1" applyAlignment="1">
      <alignment/>
    </xf>
    <xf numFmtId="180" fontId="10" fillId="0" borderId="59" xfId="0" applyNumberFormat="1" applyFont="1" applyBorder="1" applyAlignment="1">
      <alignment horizontal="center" vertical="center"/>
    </xf>
    <xf numFmtId="49" fontId="2" fillId="0" borderId="63" xfId="0" applyNumberFormat="1" applyFont="1" applyBorder="1" applyAlignment="1">
      <alignment vertical="center"/>
    </xf>
    <xf numFmtId="176" fontId="2" fillId="0" borderId="65" xfId="0" applyNumberFormat="1" applyFont="1" applyBorder="1" applyAlignment="1">
      <alignment vertical="center"/>
    </xf>
    <xf numFmtId="195" fontId="10" fillId="0" borderId="30" xfId="0" applyNumberFormat="1" applyFont="1" applyBorder="1" applyAlignment="1">
      <alignment horizontal="right" vertical="center"/>
    </xf>
    <xf numFmtId="49" fontId="2" fillId="0" borderId="66" xfId="0" applyNumberFormat="1" applyFont="1" applyBorder="1" applyAlignment="1">
      <alignment vertical="center"/>
    </xf>
    <xf numFmtId="211" fontId="14" fillId="0" borderId="30" xfId="0" applyNumberFormat="1" applyFont="1" applyBorder="1" applyAlignment="1">
      <alignment vertical="center"/>
    </xf>
    <xf numFmtId="211" fontId="10" fillId="0" borderId="42" xfId="0" applyNumberFormat="1" applyFont="1" applyBorder="1" applyAlignment="1">
      <alignment horizontal="right" vertical="center"/>
    </xf>
    <xf numFmtId="200" fontId="4" fillId="32" borderId="67" xfId="0" applyNumberFormat="1" applyFont="1" applyFill="1" applyBorder="1" applyAlignment="1">
      <alignment horizontal="right" vertical="center"/>
    </xf>
    <xf numFmtId="195" fontId="10" fillId="0" borderId="50" xfId="0" applyNumberFormat="1" applyFont="1" applyBorder="1" applyAlignment="1">
      <alignment horizontal="right" vertical="center"/>
    </xf>
    <xf numFmtId="195" fontId="10" fillId="0" borderId="33" xfId="0" applyNumberFormat="1" applyFont="1" applyBorder="1" applyAlignment="1">
      <alignment horizontal="right" vertical="center"/>
    </xf>
    <xf numFmtId="180" fontId="10" fillId="0" borderId="11" xfId="50" applyNumberFormat="1" applyFont="1" applyBorder="1" applyAlignment="1">
      <alignment horizontal="right" vertical="center"/>
    </xf>
    <xf numFmtId="180" fontId="10" fillId="0" borderId="37" xfId="0" applyNumberFormat="1" applyFont="1" applyBorder="1" applyAlignment="1">
      <alignment horizontal="right" vertical="center"/>
    </xf>
    <xf numFmtId="211" fontId="10" fillId="0" borderId="17" xfId="0" applyNumberFormat="1" applyFont="1" applyBorder="1" applyAlignment="1">
      <alignment horizontal="right" vertical="center"/>
    </xf>
    <xf numFmtId="176" fontId="10" fillId="0" borderId="33" xfId="0" applyNumberFormat="1" applyFont="1" applyBorder="1" applyAlignment="1">
      <alignment vertical="center"/>
    </xf>
    <xf numFmtId="176" fontId="10" fillId="0" borderId="20" xfId="0" applyNumberFormat="1" applyFont="1" applyBorder="1" applyAlignment="1">
      <alignment vertical="center"/>
    </xf>
    <xf numFmtId="176" fontId="9" fillId="0" borderId="11" xfId="0" applyNumberFormat="1" applyFont="1" applyBorder="1" applyAlignment="1">
      <alignment horizontal="center" vertical="center" shrinkToFit="1"/>
    </xf>
    <xf numFmtId="176" fontId="9" fillId="0" borderId="17" xfId="0" applyNumberFormat="1" applyFont="1" applyBorder="1" applyAlignment="1">
      <alignment horizontal="center" vertical="center" shrinkToFit="1"/>
    </xf>
    <xf numFmtId="176" fontId="10" fillId="0" borderId="37" xfId="0" applyNumberFormat="1" applyFont="1" applyBorder="1" applyAlignment="1">
      <alignment vertical="center"/>
    </xf>
    <xf numFmtId="49" fontId="9" fillId="0" borderId="0" xfId="0" applyNumberFormat="1" applyFont="1" applyAlignment="1">
      <alignment horizontal="left" vertical="center"/>
    </xf>
    <xf numFmtId="49" fontId="9" fillId="0" borderId="11" xfId="0" applyNumberFormat="1" applyFont="1" applyBorder="1" applyAlignment="1">
      <alignment horizontal="center" vertical="center" shrinkToFit="1"/>
    </xf>
    <xf numFmtId="180" fontId="10" fillId="0" borderId="5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49" fontId="9" fillId="0" borderId="23" xfId="0" applyNumberFormat="1" applyFont="1" applyFill="1" applyBorder="1" applyAlignment="1">
      <alignment horizontal="center" vertical="center"/>
    </xf>
    <xf numFmtId="180" fontId="10" fillId="33" borderId="59"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76" fontId="9" fillId="0" borderId="43" xfId="0" applyNumberFormat="1" applyFont="1" applyFill="1" applyBorder="1" applyAlignment="1">
      <alignment horizontal="center" vertical="center"/>
    </xf>
    <xf numFmtId="180" fontId="3" fillId="0" borderId="22" xfId="0" applyNumberFormat="1" applyFont="1" applyFill="1" applyBorder="1" applyAlignment="1">
      <alignment horizontal="right" vertical="center"/>
    </xf>
    <xf numFmtId="176" fontId="9" fillId="0" borderId="11"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180" fontId="3" fillId="0" borderId="10" xfId="0" applyNumberFormat="1" applyFont="1" applyFill="1" applyBorder="1" applyAlignment="1">
      <alignment horizontal="right" vertical="center"/>
    </xf>
    <xf numFmtId="176" fontId="14" fillId="0" borderId="0" xfId="0" applyNumberFormat="1" applyFont="1" applyBorder="1" applyAlignment="1">
      <alignment/>
    </xf>
    <xf numFmtId="49" fontId="14" fillId="0" borderId="0" xfId="0" applyNumberFormat="1" applyFont="1" applyBorder="1" applyAlignment="1">
      <alignment horizontal="left" vertical="center"/>
    </xf>
    <xf numFmtId="180" fontId="10" fillId="0" borderId="59" xfId="0" applyNumberFormat="1" applyFont="1" applyFill="1" applyBorder="1" applyAlignment="1">
      <alignment horizontal="right" vertical="center" shrinkToFit="1"/>
    </xf>
    <xf numFmtId="180" fontId="10" fillId="0" borderId="40" xfId="0" applyNumberFormat="1" applyFont="1" applyBorder="1" applyAlignment="1">
      <alignment horizontal="right" vertical="center"/>
    </xf>
    <xf numFmtId="180" fontId="10" fillId="0" borderId="13" xfId="0" applyNumberFormat="1" applyFont="1" applyBorder="1" applyAlignment="1">
      <alignment horizontal="right" vertical="center"/>
    </xf>
    <xf numFmtId="0" fontId="0" fillId="0" borderId="0" xfId="0" applyBorder="1" applyAlignment="1">
      <alignment/>
    </xf>
    <xf numFmtId="195" fontId="10" fillId="0" borderId="20" xfId="0" applyNumberFormat="1" applyFont="1" applyBorder="1" applyAlignment="1">
      <alignment horizontal="right" vertical="center" shrinkToFit="1"/>
    </xf>
    <xf numFmtId="49" fontId="9" fillId="0" borderId="0" xfId="0" applyNumberFormat="1" applyFont="1" applyBorder="1" applyAlignment="1">
      <alignment horizontal="right" vertical="center"/>
    </xf>
    <xf numFmtId="49" fontId="9" fillId="0" borderId="27" xfId="0" applyNumberFormat="1" applyFont="1" applyBorder="1" applyAlignment="1">
      <alignment horizontal="right" vertical="center"/>
    </xf>
    <xf numFmtId="49" fontId="10" fillId="0" borderId="33" xfId="0" applyNumberFormat="1" applyFont="1" applyBorder="1" applyAlignment="1">
      <alignment horizontal="right" vertical="center"/>
    </xf>
    <xf numFmtId="176" fontId="10" fillId="0" borderId="37" xfId="0" applyNumberFormat="1" applyFont="1" applyBorder="1" applyAlignment="1">
      <alignment horizontal="right" vertical="center"/>
    </xf>
    <xf numFmtId="180" fontId="10" fillId="0" borderId="17" xfId="0" applyNumberFormat="1" applyFont="1" applyBorder="1" applyAlignment="1">
      <alignment horizontal="right" vertical="center"/>
    </xf>
    <xf numFmtId="181" fontId="3" fillId="0" borderId="17" xfId="0" applyNumberFormat="1" applyFont="1" applyBorder="1" applyAlignment="1">
      <alignment horizontal="center" vertical="center"/>
    </xf>
    <xf numFmtId="180" fontId="3" fillId="0" borderId="61" xfId="50" applyNumberFormat="1" applyFont="1" applyBorder="1" applyAlignment="1">
      <alignment horizontal="right" vertical="center"/>
    </xf>
    <xf numFmtId="176" fontId="9" fillId="0" borderId="23" xfId="0" applyNumberFormat="1" applyFont="1" applyFill="1" applyBorder="1" applyAlignment="1">
      <alignment horizontal="center" vertical="center"/>
    </xf>
    <xf numFmtId="49" fontId="9" fillId="0" borderId="21" xfId="0" applyNumberFormat="1" applyFont="1" applyBorder="1" applyAlignment="1">
      <alignment vertical="center"/>
    </xf>
    <xf numFmtId="49" fontId="9" fillId="0" borderId="37" xfId="0" applyNumberFormat="1" applyFont="1" applyBorder="1" applyAlignment="1">
      <alignment vertical="center"/>
    </xf>
    <xf numFmtId="176" fontId="9" fillId="0" borderId="21" xfId="0" applyNumberFormat="1" applyFont="1" applyBorder="1" applyAlignment="1">
      <alignment vertical="center"/>
    </xf>
    <xf numFmtId="49" fontId="9" fillId="0" borderId="0" xfId="0" applyNumberFormat="1" applyFont="1" applyAlignment="1">
      <alignment horizontal="right" vertical="center"/>
    </xf>
    <xf numFmtId="211" fontId="14" fillId="0" borderId="30" xfId="0" applyNumberFormat="1" applyFont="1" applyBorder="1" applyAlignment="1">
      <alignment horizontal="right" vertical="center"/>
    </xf>
    <xf numFmtId="195" fontId="10" fillId="0" borderId="58" xfId="0" applyNumberFormat="1" applyFont="1" applyBorder="1" applyAlignment="1">
      <alignment vertical="center"/>
    </xf>
    <xf numFmtId="176" fontId="9" fillId="0" borderId="0" xfId="0" applyNumberFormat="1" applyFont="1" applyFill="1" applyBorder="1" applyAlignment="1">
      <alignment horizontal="left" vertical="center"/>
    </xf>
    <xf numFmtId="176" fontId="14" fillId="0" borderId="0" xfId="0" applyNumberFormat="1" applyFont="1" applyBorder="1" applyAlignment="1">
      <alignment horizontal="right"/>
    </xf>
    <xf numFmtId="180" fontId="3" fillId="0" borderId="11" xfId="52" applyNumberFormat="1" applyFont="1" applyBorder="1" applyAlignment="1">
      <alignment horizontal="right" vertical="center"/>
    </xf>
    <xf numFmtId="176" fontId="0" fillId="0" borderId="0" xfId="0" applyNumberFormat="1" applyFont="1" applyAlignment="1">
      <alignment/>
    </xf>
    <xf numFmtId="176" fontId="0" fillId="0" borderId="11" xfId="0" applyNumberFormat="1" applyFont="1" applyBorder="1" applyAlignment="1">
      <alignment horizontal="center" vertical="center"/>
    </xf>
    <xf numFmtId="176" fontId="0" fillId="0" borderId="11" xfId="0" applyNumberFormat="1" applyFont="1" applyBorder="1" applyAlignment="1">
      <alignment horizontal="center" vertical="center" shrinkToFit="1"/>
    </xf>
    <xf numFmtId="49" fontId="16" fillId="32" borderId="0" xfId="0" applyNumberFormat="1" applyFont="1" applyFill="1" applyBorder="1" applyAlignment="1">
      <alignment horizontal="center" vertical="center"/>
    </xf>
    <xf numFmtId="49" fontId="13" fillId="32" borderId="0" xfId="0" applyNumberFormat="1" applyFont="1" applyFill="1" applyBorder="1" applyAlignment="1">
      <alignment horizontal="center" vertical="center"/>
    </xf>
    <xf numFmtId="0" fontId="3" fillId="32" borderId="68" xfId="0" applyNumberFormat="1" applyFont="1" applyFill="1" applyBorder="1" applyAlignment="1">
      <alignment horizontal="center" vertical="center"/>
    </xf>
    <xf numFmtId="49" fontId="20" fillId="32" borderId="0" xfId="0" applyNumberFormat="1" applyFont="1" applyFill="1" applyBorder="1" applyAlignment="1">
      <alignment horizontal="center" vertical="center"/>
    </xf>
    <xf numFmtId="0" fontId="3" fillId="32" borderId="15" xfId="0" applyNumberFormat="1" applyFont="1" applyFill="1" applyBorder="1" applyAlignment="1">
      <alignment horizontal="center" vertical="center"/>
    </xf>
    <xf numFmtId="49" fontId="2" fillId="32" borderId="0" xfId="0" applyNumberFormat="1" applyFont="1" applyFill="1" applyBorder="1" applyAlignment="1">
      <alignment horizontal="left" vertical="center"/>
    </xf>
    <xf numFmtId="176" fontId="3" fillId="32" borderId="0" xfId="0" applyNumberFormat="1" applyFont="1" applyFill="1" applyBorder="1" applyAlignment="1">
      <alignment horizontal="center" vertical="center"/>
    </xf>
    <xf numFmtId="49" fontId="3" fillId="32" borderId="25" xfId="0" applyNumberFormat="1" applyFont="1" applyFill="1" applyBorder="1" applyAlignment="1">
      <alignment horizontal="center" vertical="center"/>
    </xf>
    <xf numFmtId="49" fontId="2" fillId="32" borderId="0" xfId="0" applyNumberFormat="1" applyFont="1" applyFill="1" applyBorder="1" applyAlignment="1">
      <alignment horizontal="center" vertical="center"/>
    </xf>
    <xf numFmtId="58" fontId="3" fillId="32" borderId="0" xfId="0" applyNumberFormat="1" applyFont="1" applyFill="1" applyBorder="1" applyAlignment="1">
      <alignment horizontal="left" vertical="distributed"/>
    </xf>
    <xf numFmtId="49" fontId="3" fillId="32" borderId="35" xfId="0" applyNumberFormat="1" applyFont="1" applyFill="1" applyBorder="1" applyAlignment="1">
      <alignment horizontal="center" vertical="center"/>
    </xf>
    <xf numFmtId="49" fontId="3" fillId="32" borderId="55" xfId="0" applyNumberFormat="1" applyFont="1" applyFill="1" applyBorder="1" applyAlignment="1">
      <alignment horizontal="center" vertical="center"/>
    </xf>
    <xf numFmtId="49" fontId="3" fillId="32" borderId="26" xfId="0" applyNumberFormat="1" applyFont="1" applyFill="1" applyBorder="1" applyAlignment="1">
      <alignment horizontal="center" vertical="center"/>
    </xf>
    <xf numFmtId="49" fontId="3" fillId="32" borderId="69"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180" fontId="3" fillId="32" borderId="70" xfId="0" applyNumberFormat="1" applyFont="1" applyFill="1" applyBorder="1" applyAlignment="1">
      <alignment horizontal="center" vertical="center"/>
    </xf>
    <xf numFmtId="200" fontId="4" fillId="32" borderId="71" xfId="0" applyNumberFormat="1" applyFont="1" applyFill="1" applyBorder="1" applyAlignment="1">
      <alignment horizontal="right" vertical="center"/>
    </xf>
    <xf numFmtId="200" fontId="4" fillId="32" borderId="19" xfId="0" applyNumberFormat="1" applyFont="1" applyFill="1" applyBorder="1" applyAlignment="1">
      <alignment horizontal="right" vertical="center"/>
    </xf>
    <xf numFmtId="200" fontId="4" fillId="32" borderId="72" xfId="0" applyNumberFormat="1" applyFont="1" applyFill="1" applyBorder="1" applyAlignment="1">
      <alignment horizontal="right" vertical="center"/>
    </xf>
    <xf numFmtId="200" fontId="4" fillId="32" borderId="73" xfId="0" applyNumberFormat="1" applyFont="1" applyFill="1" applyBorder="1" applyAlignment="1">
      <alignment horizontal="right" vertical="center"/>
    </xf>
    <xf numFmtId="200" fontId="4" fillId="32" borderId="47" xfId="0" applyNumberFormat="1" applyFont="1" applyFill="1" applyBorder="1" applyAlignment="1">
      <alignment horizontal="right" vertical="center"/>
    </xf>
    <xf numFmtId="200" fontId="4" fillId="32" borderId="42" xfId="0" applyNumberFormat="1" applyFont="1" applyFill="1" applyBorder="1" applyAlignment="1">
      <alignment horizontal="right" vertical="center"/>
    </xf>
    <xf numFmtId="180" fontId="2" fillId="32" borderId="0" xfId="0" applyNumberFormat="1" applyFont="1" applyFill="1" applyBorder="1" applyAlignment="1">
      <alignment horizontal="center" vertical="center"/>
    </xf>
    <xf numFmtId="180" fontId="3" fillId="32" borderId="0" xfId="0" applyNumberFormat="1" applyFont="1" applyFill="1" applyBorder="1" applyAlignment="1">
      <alignment horizontal="center" vertical="center"/>
    </xf>
    <xf numFmtId="180" fontId="3" fillId="32" borderId="74" xfId="0" applyNumberFormat="1" applyFont="1" applyFill="1" applyBorder="1" applyAlignment="1">
      <alignment horizontal="center" vertical="center"/>
    </xf>
    <xf numFmtId="200" fontId="4" fillId="32" borderId="62" xfId="0" applyNumberFormat="1" applyFont="1" applyFill="1" applyBorder="1" applyAlignment="1">
      <alignment horizontal="right" vertical="center"/>
    </xf>
    <xf numFmtId="200" fontId="4" fillId="32" borderId="34" xfId="0" applyNumberFormat="1" applyFont="1" applyFill="1" applyBorder="1" applyAlignment="1">
      <alignment horizontal="right"/>
    </xf>
    <xf numFmtId="200" fontId="4" fillId="32" borderId="33" xfId="0" applyNumberFormat="1" applyFont="1" applyFill="1" applyBorder="1" applyAlignment="1">
      <alignment horizontal="right"/>
    </xf>
    <xf numFmtId="200" fontId="4" fillId="32" borderId="33" xfId="0" applyNumberFormat="1" applyFont="1" applyFill="1" applyBorder="1" applyAlignment="1">
      <alignment horizontal="right" vertical="center"/>
    </xf>
    <xf numFmtId="200" fontId="4" fillId="32" borderId="34" xfId="0" applyNumberFormat="1" applyFont="1" applyFill="1" applyBorder="1" applyAlignment="1">
      <alignment horizontal="right" vertical="center"/>
    </xf>
    <xf numFmtId="176" fontId="2" fillId="32" borderId="0" xfId="0" applyNumberFormat="1" applyFont="1" applyFill="1" applyBorder="1" applyAlignment="1">
      <alignment horizontal="center" vertical="center"/>
    </xf>
    <xf numFmtId="200" fontId="4" fillId="32" borderId="14" xfId="0" applyNumberFormat="1" applyFont="1" applyFill="1" applyBorder="1" applyAlignment="1">
      <alignment horizontal="right" vertical="center"/>
    </xf>
    <xf numFmtId="180" fontId="5" fillId="32" borderId="0" xfId="0" applyNumberFormat="1" applyFont="1" applyFill="1" applyBorder="1" applyAlignment="1">
      <alignment horizontal="center" vertical="center"/>
    </xf>
    <xf numFmtId="176" fontId="7" fillId="32" borderId="0" xfId="0" applyNumberFormat="1" applyFont="1" applyFill="1" applyBorder="1" applyAlignment="1">
      <alignment horizontal="center" vertical="center"/>
    </xf>
    <xf numFmtId="180" fontId="3" fillId="32" borderId="75" xfId="0" applyNumberFormat="1" applyFont="1" applyFill="1" applyBorder="1" applyAlignment="1">
      <alignment horizontal="center" vertical="center" textRotation="255"/>
    </xf>
    <xf numFmtId="180" fontId="3" fillId="32" borderId="68" xfId="0" applyNumberFormat="1" applyFont="1" applyFill="1" applyBorder="1" applyAlignment="1">
      <alignment horizontal="center" vertical="center"/>
    </xf>
    <xf numFmtId="200" fontId="4" fillId="32" borderId="69" xfId="0" applyNumberFormat="1" applyFont="1" applyFill="1" applyBorder="1" applyAlignment="1">
      <alignment horizontal="right" vertical="center"/>
    </xf>
    <xf numFmtId="200" fontId="4" fillId="32" borderId="58" xfId="0" applyNumberFormat="1" applyFont="1" applyFill="1" applyBorder="1" applyAlignment="1">
      <alignment horizontal="right" vertical="center"/>
    </xf>
    <xf numFmtId="200" fontId="4" fillId="32" borderId="76" xfId="0" applyNumberFormat="1" applyFont="1" applyFill="1" applyBorder="1" applyAlignment="1">
      <alignment horizontal="right" vertical="center"/>
    </xf>
    <xf numFmtId="200" fontId="4" fillId="32" borderId="0" xfId="0" applyNumberFormat="1" applyFont="1" applyFill="1" applyBorder="1" applyAlignment="1">
      <alignment horizontal="right" vertical="center"/>
    </xf>
    <xf numFmtId="180" fontId="3" fillId="32" borderId="77" xfId="0" applyNumberFormat="1" applyFont="1" applyFill="1" applyBorder="1" applyAlignment="1">
      <alignment horizontal="center" vertical="center"/>
    </xf>
    <xf numFmtId="200" fontId="4" fillId="32" borderId="46" xfId="0" applyNumberFormat="1" applyFont="1" applyFill="1" applyBorder="1" applyAlignment="1">
      <alignment horizontal="right" vertical="center"/>
    </xf>
    <xf numFmtId="200" fontId="4" fillId="32" borderId="36" xfId="0" applyNumberFormat="1" applyFont="1" applyFill="1" applyBorder="1" applyAlignment="1">
      <alignment horizontal="right" vertical="center"/>
    </xf>
    <xf numFmtId="200" fontId="4" fillId="32" borderId="32" xfId="0" applyNumberFormat="1" applyFont="1" applyFill="1" applyBorder="1" applyAlignment="1">
      <alignment horizontal="right" vertical="center"/>
    </xf>
    <xf numFmtId="180" fontId="3" fillId="32" borderId="78" xfId="0" applyNumberFormat="1" applyFont="1" applyFill="1" applyBorder="1" applyAlignment="1">
      <alignment horizontal="center" vertical="center"/>
    </xf>
    <xf numFmtId="200" fontId="4" fillId="32" borderId="57" xfId="0" applyNumberFormat="1" applyFont="1" applyFill="1" applyBorder="1" applyAlignment="1">
      <alignment horizontal="right" vertical="center"/>
    </xf>
    <xf numFmtId="200" fontId="4" fillId="32" borderId="20" xfId="0" applyNumberFormat="1" applyFont="1" applyFill="1" applyBorder="1" applyAlignment="1">
      <alignment horizontal="right" vertical="center"/>
    </xf>
    <xf numFmtId="200" fontId="4" fillId="32" borderId="21" xfId="0" applyNumberFormat="1" applyFont="1" applyFill="1" applyBorder="1" applyAlignment="1">
      <alignment horizontal="right" vertical="center"/>
    </xf>
    <xf numFmtId="200" fontId="4" fillId="32" borderId="25" xfId="0" applyNumberFormat="1" applyFont="1" applyFill="1" applyBorder="1" applyAlignment="1">
      <alignment horizontal="right" vertical="center"/>
    </xf>
    <xf numFmtId="200" fontId="4" fillId="32" borderId="45" xfId="0" applyNumberFormat="1" applyFont="1" applyFill="1" applyBorder="1" applyAlignment="1">
      <alignment horizontal="right" vertical="center"/>
    </xf>
    <xf numFmtId="180" fontId="6" fillId="32" borderId="0" xfId="0" applyNumberFormat="1" applyFont="1" applyFill="1" applyBorder="1" applyAlignment="1">
      <alignment horizontal="center" vertical="center"/>
    </xf>
    <xf numFmtId="176" fontId="6" fillId="32" borderId="0" xfId="0" applyNumberFormat="1" applyFont="1" applyFill="1" applyBorder="1" applyAlignment="1">
      <alignment horizontal="center" vertical="center"/>
    </xf>
    <xf numFmtId="200" fontId="4" fillId="32" borderId="39" xfId="0" applyNumberFormat="1" applyFont="1" applyFill="1" applyBorder="1" applyAlignment="1">
      <alignment horizontal="right" vertical="center"/>
    </xf>
    <xf numFmtId="200" fontId="4" fillId="32" borderId="28" xfId="0" applyNumberFormat="1" applyFont="1" applyFill="1" applyBorder="1" applyAlignment="1">
      <alignment horizontal="right" vertical="center"/>
    </xf>
    <xf numFmtId="200" fontId="4" fillId="32" borderId="41" xfId="0" applyNumberFormat="1" applyFont="1" applyFill="1" applyBorder="1" applyAlignment="1">
      <alignment horizontal="right" vertical="center"/>
    </xf>
    <xf numFmtId="180" fontId="3" fillId="32" borderId="79" xfId="0" applyNumberFormat="1" applyFont="1" applyFill="1" applyBorder="1" applyAlignment="1">
      <alignment horizontal="center" vertical="center"/>
    </xf>
    <xf numFmtId="200" fontId="4" fillId="32" borderId="80" xfId="0" applyNumberFormat="1" applyFont="1" applyFill="1" applyBorder="1" applyAlignment="1">
      <alignment horizontal="right" vertical="center"/>
    </xf>
    <xf numFmtId="180" fontId="10" fillId="32" borderId="0" xfId="0" applyNumberFormat="1" applyFont="1" applyFill="1" applyBorder="1" applyAlignment="1">
      <alignment horizontal="center" vertical="center"/>
    </xf>
    <xf numFmtId="180" fontId="11" fillId="32" borderId="0" xfId="0" applyNumberFormat="1" applyFont="1" applyFill="1" applyBorder="1" applyAlignment="1">
      <alignment horizontal="right" vertical="center"/>
    </xf>
    <xf numFmtId="176" fontId="9" fillId="32" borderId="81" xfId="0" applyNumberFormat="1" applyFont="1" applyFill="1" applyBorder="1" applyAlignment="1">
      <alignment horizontal="left" vertical="center"/>
    </xf>
    <xf numFmtId="176" fontId="3" fillId="32" borderId="0" xfId="0" applyNumberFormat="1" applyFont="1" applyFill="1" applyBorder="1" applyAlignment="1">
      <alignment horizontal="left" vertical="center"/>
    </xf>
    <xf numFmtId="176" fontId="9" fillId="32" borderId="21" xfId="0" applyNumberFormat="1" applyFont="1" applyFill="1" applyBorder="1" applyAlignment="1">
      <alignment horizontal="left" vertical="center"/>
    </xf>
    <xf numFmtId="176" fontId="9" fillId="32" borderId="57" xfId="0" applyNumberFormat="1" applyFont="1" applyFill="1" applyBorder="1" applyAlignment="1">
      <alignment horizontal="left" vertical="center"/>
    </xf>
    <xf numFmtId="176" fontId="9" fillId="32" borderId="56" xfId="0" applyNumberFormat="1" applyFont="1" applyFill="1" applyBorder="1" applyAlignment="1">
      <alignment horizontal="left" vertical="center"/>
    </xf>
    <xf numFmtId="176" fontId="9" fillId="32" borderId="73" xfId="0" applyNumberFormat="1" applyFont="1" applyFill="1" applyBorder="1" applyAlignment="1">
      <alignment horizontal="left" vertical="center"/>
    </xf>
    <xf numFmtId="176" fontId="9" fillId="32" borderId="72" xfId="0" applyNumberFormat="1" applyFont="1" applyFill="1" applyBorder="1" applyAlignment="1">
      <alignment horizontal="left" vertical="center"/>
    </xf>
    <xf numFmtId="176" fontId="14" fillId="32" borderId="0" xfId="0" applyNumberFormat="1" applyFont="1" applyFill="1" applyAlignment="1">
      <alignment horizontal="center" vertical="center"/>
    </xf>
    <xf numFmtId="176" fontId="14" fillId="32" borderId="0" xfId="0" applyNumberFormat="1" applyFont="1" applyFill="1" applyAlignment="1">
      <alignment horizontal="left" vertical="center"/>
    </xf>
    <xf numFmtId="176" fontId="2" fillId="32" borderId="0" xfId="0" applyNumberFormat="1" applyFont="1" applyFill="1" applyAlignment="1">
      <alignment/>
    </xf>
    <xf numFmtId="180" fontId="26" fillId="32" borderId="0" xfId="0" applyNumberFormat="1" applyFont="1" applyFill="1" applyBorder="1" applyAlignment="1">
      <alignment horizontal="center" vertical="center"/>
    </xf>
    <xf numFmtId="180" fontId="26" fillId="32" borderId="0" xfId="0" applyNumberFormat="1" applyFont="1" applyFill="1" applyBorder="1" applyAlignment="1">
      <alignment vertical="center"/>
    </xf>
    <xf numFmtId="180" fontId="26" fillId="32" borderId="0" xfId="0" applyNumberFormat="1" applyFont="1" applyFill="1" applyBorder="1" applyAlignment="1">
      <alignment horizontal="left" vertical="center"/>
    </xf>
    <xf numFmtId="176" fontId="26" fillId="32" borderId="0" xfId="0" applyNumberFormat="1" applyFont="1" applyFill="1" applyBorder="1" applyAlignment="1">
      <alignment/>
    </xf>
    <xf numFmtId="176" fontId="26" fillId="32" borderId="0" xfId="0" applyNumberFormat="1" applyFont="1" applyFill="1" applyAlignment="1">
      <alignment/>
    </xf>
    <xf numFmtId="0" fontId="0" fillId="0" borderId="0" xfId="0" applyFont="1" applyAlignment="1">
      <alignment/>
    </xf>
    <xf numFmtId="0" fontId="27"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right"/>
    </xf>
    <xf numFmtId="176" fontId="0" fillId="0" borderId="0" xfId="0" applyNumberFormat="1" applyFont="1" applyAlignment="1">
      <alignment horizontal="left" vertical="center"/>
    </xf>
    <xf numFmtId="0" fontId="0" fillId="0" borderId="0" xfId="0" applyFont="1" applyAlignment="1">
      <alignment horizontal="center" vertical="center"/>
    </xf>
    <xf numFmtId="0" fontId="28" fillId="0" borderId="0" xfId="0" applyFont="1" applyAlignment="1">
      <alignment/>
    </xf>
    <xf numFmtId="0" fontId="28" fillId="0" borderId="0" xfId="0" applyFont="1" applyBorder="1" applyAlignment="1">
      <alignment horizontal="center" vertical="center"/>
    </xf>
    <xf numFmtId="49" fontId="0" fillId="0" borderId="0" xfId="0" applyNumberFormat="1" applyFont="1" applyAlignment="1">
      <alignment/>
    </xf>
    <xf numFmtId="176" fontId="0" fillId="0" borderId="0" xfId="0" applyNumberFormat="1" applyFont="1" applyBorder="1" applyAlignment="1">
      <alignment horizontal="center"/>
    </xf>
    <xf numFmtId="176" fontId="0" fillId="0" borderId="0" xfId="0" applyNumberFormat="1" applyFont="1" applyAlignment="1">
      <alignment horizontal="center"/>
    </xf>
    <xf numFmtId="49" fontId="0" fillId="0" borderId="16" xfId="0" applyNumberFormat="1" applyFont="1" applyBorder="1" applyAlignment="1">
      <alignment vertical="center"/>
    </xf>
    <xf numFmtId="176" fontId="0" fillId="0" borderId="12" xfId="0" applyNumberFormat="1" applyFont="1" applyBorder="1" applyAlignment="1">
      <alignment horizontal="left" vertical="center" shrinkToFit="1"/>
    </xf>
    <xf numFmtId="176" fontId="0" fillId="0" borderId="0" xfId="0" applyNumberFormat="1" applyFont="1" applyAlignment="1">
      <alignment vertical="center"/>
    </xf>
    <xf numFmtId="49" fontId="0" fillId="0" borderId="0" xfId="0" applyNumberFormat="1" applyFont="1" applyAlignment="1">
      <alignment vertical="center"/>
    </xf>
    <xf numFmtId="176" fontId="0" fillId="0" borderId="0" xfId="0" applyNumberFormat="1" applyFont="1" applyAlignment="1">
      <alignment horizontal="right"/>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0" xfId="0" applyNumberFormat="1" applyFont="1" applyAlignment="1">
      <alignment/>
    </xf>
    <xf numFmtId="176" fontId="0" fillId="0" borderId="0" xfId="0" applyNumberFormat="1" applyFont="1" applyAlignment="1">
      <alignment/>
    </xf>
    <xf numFmtId="49" fontId="0" fillId="0" borderId="0" xfId="0" applyNumberFormat="1" applyFont="1" applyBorder="1" applyAlignment="1">
      <alignment/>
    </xf>
    <xf numFmtId="176" fontId="0" fillId="0" borderId="0" xfId="0" applyNumberFormat="1" applyFont="1" applyBorder="1" applyAlignment="1">
      <alignment/>
    </xf>
    <xf numFmtId="49" fontId="0" fillId="0" borderId="0" xfId="0" applyNumberFormat="1" applyFont="1" applyBorder="1" applyAlignment="1">
      <alignment horizontal="center" vertical="center"/>
    </xf>
    <xf numFmtId="211" fontId="3" fillId="0" borderId="27" xfId="0" applyNumberFormat="1" applyFont="1" applyBorder="1" applyAlignment="1">
      <alignment horizontal="right" vertical="center"/>
    </xf>
    <xf numFmtId="49" fontId="0" fillId="0" borderId="0" xfId="0" applyNumberFormat="1" applyFont="1" applyBorder="1" applyAlignment="1">
      <alignment horizontal="right" vertical="center"/>
    </xf>
    <xf numFmtId="49" fontId="0" fillId="0" borderId="44" xfId="0" applyNumberFormat="1" applyFont="1" applyBorder="1" applyAlignment="1">
      <alignment horizontal="center" vertical="center"/>
    </xf>
    <xf numFmtId="176" fontId="0" fillId="0" borderId="42" xfId="0" applyNumberFormat="1" applyFont="1" applyBorder="1" applyAlignment="1">
      <alignment horizontal="center" vertical="center"/>
    </xf>
    <xf numFmtId="49" fontId="0" fillId="0" borderId="12" xfId="0" applyNumberFormat="1" applyFont="1" applyBorder="1" applyAlignment="1">
      <alignment vertical="center"/>
    </xf>
    <xf numFmtId="176" fontId="0" fillId="0" borderId="33" xfId="0" applyNumberFormat="1" applyFont="1" applyBorder="1" applyAlignment="1">
      <alignment vertical="center"/>
    </xf>
    <xf numFmtId="49" fontId="0" fillId="0" borderId="13" xfId="0" applyNumberFormat="1" applyFont="1" applyBorder="1" applyAlignment="1">
      <alignment vertical="center"/>
    </xf>
    <xf numFmtId="176" fontId="0" fillId="0" borderId="30" xfId="0" applyNumberFormat="1" applyFont="1" applyBorder="1" applyAlignment="1">
      <alignment vertical="center"/>
    </xf>
    <xf numFmtId="49" fontId="0" fillId="0" borderId="82" xfId="0" applyNumberFormat="1" applyFont="1" applyBorder="1" applyAlignment="1">
      <alignment vertical="center"/>
    </xf>
    <xf numFmtId="176" fontId="0" fillId="0" borderId="27" xfId="0" applyNumberFormat="1" applyFont="1" applyBorder="1" applyAlignment="1">
      <alignment horizontal="center" vertical="center"/>
    </xf>
    <xf numFmtId="49" fontId="0" fillId="0" borderId="0" xfId="0" applyNumberFormat="1" applyFont="1" applyAlignment="1">
      <alignment horizontal="center" vertical="center"/>
    </xf>
    <xf numFmtId="176" fontId="0" fillId="0" borderId="0" xfId="0" applyNumberFormat="1" applyFont="1" applyBorder="1" applyAlignment="1">
      <alignment horizontal="left" vertical="center"/>
    </xf>
    <xf numFmtId="176" fontId="0" fillId="0" borderId="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180" fontId="0" fillId="0" borderId="0" xfId="0" applyNumberFormat="1" applyFont="1" applyBorder="1" applyAlignment="1">
      <alignment horizontal="center" vertical="center"/>
    </xf>
    <xf numFmtId="49" fontId="0" fillId="0" borderId="63" xfId="0" applyNumberFormat="1" applyFont="1" applyBorder="1" applyAlignment="1">
      <alignment vertical="center"/>
    </xf>
    <xf numFmtId="49" fontId="0" fillId="0" borderId="14" xfId="0" applyNumberFormat="1" applyFont="1" applyBorder="1" applyAlignment="1">
      <alignment vertical="center"/>
    </xf>
    <xf numFmtId="176" fontId="0" fillId="0" borderId="11" xfId="0" applyNumberFormat="1" applyFont="1" applyBorder="1" applyAlignment="1">
      <alignment vertical="center"/>
    </xf>
    <xf numFmtId="176" fontId="0" fillId="0" borderId="14" xfId="0" applyNumberFormat="1" applyFont="1" applyBorder="1" applyAlignment="1">
      <alignment vertical="center"/>
    </xf>
    <xf numFmtId="49" fontId="0" fillId="0" borderId="14" xfId="0" applyNumberFormat="1" applyFont="1" applyBorder="1" applyAlignment="1">
      <alignment horizontal="center" vertical="center"/>
    </xf>
    <xf numFmtId="176" fontId="0" fillId="0" borderId="14" xfId="0" applyNumberFormat="1" applyFont="1" applyBorder="1" applyAlignment="1">
      <alignment horizontal="center" vertical="center"/>
    </xf>
    <xf numFmtId="180" fontId="10" fillId="34" borderId="59" xfId="0" applyNumberFormat="1" applyFont="1" applyFill="1" applyBorder="1" applyAlignment="1">
      <alignment horizontal="right" vertical="center"/>
    </xf>
    <xf numFmtId="180" fontId="10" fillId="34" borderId="12" xfId="0" applyNumberFormat="1" applyFont="1" applyFill="1" applyBorder="1" applyAlignment="1">
      <alignment horizontal="right" vertical="center"/>
    </xf>
    <xf numFmtId="49" fontId="9" fillId="34" borderId="22" xfId="0" applyNumberFormat="1" applyFont="1" applyFill="1" applyBorder="1" applyAlignment="1">
      <alignment horizontal="center" vertical="center"/>
    </xf>
    <xf numFmtId="180" fontId="3" fillId="34" borderId="22" xfId="0" applyNumberFormat="1" applyFont="1" applyFill="1" applyBorder="1" applyAlignment="1">
      <alignment horizontal="right" vertical="center"/>
    </xf>
    <xf numFmtId="180" fontId="10" fillId="34" borderId="33" xfId="0" applyNumberFormat="1" applyFont="1" applyFill="1" applyBorder="1" applyAlignment="1">
      <alignment horizontal="right" vertical="center"/>
    </xf>
    <xf numFmtId="180" fontId="3" fillId="34" borderId="11" xfId="0" applyNumberFormat="1" applyFont="1" applyFill="1" applyBorder="1" applyAlignment="1">
      <alignment horizontal="right" vertical="center"/>
    </xf>
    <xf numFmtId="180" fontId="10" fillId="34" borderId="30" xfId="0" applyNumberFormat="1" applyFont="1" applyFill="1" applyBorder="1" applyAlignment="1">
      <alignment horizontal="right" vertical="center"/>
    </xf>
    <xf numFmtId="49" fontId="9" fillId="34" borderId="10" xfId="0" applyNumberFormat="1" applyFont="1" applyFill="1" applyBorder="1" applyAlignment="1">
      <alignment horizontal="center" vertical="center"/>
    </xf>
    <xf numFmtId="180" fontId="3" fillId="34" borderId="10" xfId="0" applyNumberFormat="1" applyFont="1" applyFill="1" applyBorder="1" applyAlignment="1">
      <alignment horizontal="right" vertical="center"/>
    </xf>
    <xf numFmtId="49" fontId="9" fillId="34" borderId="11" xfId="0" applyNumberFormat="1" applyFont="1" applyFill="1" applyBorder="1" applyAlignment="1">
      <alignment horizontal="center" vertical="center"/>
    </xf>
    <xf numFmtId="49" fontId="9" fillId="34" borderId="14" xfId="0" applyNumberFormat="1" applyFont="1" applyFill="1" applyBorder="1" applyAlignment="1">
      <alignment vertical="center"/>
    </xf>
    <xf numFmtId="49" fontId="9" fillId="34" borderId="14" xfId="0" applyNumberFormat="1" applyFont="1" applyFill="1" applyBorder="1" applyAlignment="1">
      <alignment horizontal="center" vertical="center"/>
    </xf>
    <xf numFmtId="176" fontId="0" fillId="32" borderId="0" xfId="0" applyNumberFormat="1" applyFont="1" applyFill="1" applyBorder="1" applyAlignment="1">
      <alignment/>
    </xf>
    <xf numFmtId="49" fontId="0" fillId="32" borderId="0" xfId="0" applyNumberFormat="1" applyFont="1" applyFill="1" applyBorder="1" applyAlignment="1">
      <alignment/>
    </xf>
    <xf numFmtId="176" fontId="0" fillId="32" borderId="0" xfId="0" applyNumberFormat="1" applyFont="1" applyFill="1" applyAlignment="1">
      <alignment/>
    </xf>
    <xf numFmtId="176" fontId="0" fillId="32" borderId="0" xfId="0" applyNumberFormat="1" applyFont="1" applyFill="1" applyAlignment="1">
      <alignment/>
    </xf>
    <xf numFmtId="176" fontId="0" fillId="32" borderId="0" xfId="0" applyNumberFormat="1" applyFont="1" applyFill="1" applyBorder="1" applyAlignment="1">
      <alignment horizontal="center"/>
    </xf>
    <xf numFmtId="176" fontId="0" fillId="32" borderId="0" xfId="0" applyNumberFormat="1" applyFont="1" applyFill="1" applyBorder="1" applyAlignment="1">
      <alignment horizontal="center" vertical="center"/>
    </xf>
    <xf numFmtId="180" fontId="0" fillId="32" borderId="0" xfId="0" applyNumberFormat="1" applyFont="1" applyFill="1" applyBorder="1" applyAlignment="1">
      <alignment horizontal="center" vertical="center"/>
    </xf>
    <xf numFmtId="180" fontId="0" fillId="32" borderId="0" xfId="0" applyNumberFormat="1" applyFont="1" applyFill="1" applyBorder="1" applyAlignment="1">
      <alignment/>
    </xf>
    <xf numFmtId="180" fontId="0" fillId="32" borderId="0" xfId="0" applyNumberFormat="1" applyFont="1" applyFill="1" applyBorder="1" applyAlignment="1">
      <alignment vertical="center"/>
    </xf>
    <xf numFmtId="49" fontId="0" fillId="32" borderId="0" xfId="0" applyNumberFormat="1" applyFont="1" applyFill="1" applyBorder="1" applyAlignment="1">
      <alignment horizontal="center" vertical="center"/>
    </xf>
    <xf numFmtId="180" fontId="0" fillId="32" borderId="0" xfId="0" applyNumberFormat="1" applyFont="1" applyFill="1" applyBorder="1" applyAlignment="1">
      <alignment horizontal="right" vertical="center"/>
    </xf>
    <xf numFmtId="180" fontId="0" fillId="32" borderId="0" xfId="0" applyNumberFormat="1" applyFont="1" applyFill="1" applyBorder="1" applyAlignment="1">
      <alignment horizontal="left" vertical="center"/>
    </xf>
    <xf numFmtId="176" fontId="0" fillId="32" borderId="0" xfId="0" applyNumberFormat="1" applyFont="1" applyFill="1" applyBorder="1" applyAlignment="1">
      <alignment vertical="center"/>
    </xf>
    <xf numFmtId="49" fontId="0" fillId="32" borderId="0" xfId="0" applyNumberFormat="1" applyFont="1" applyFill="1" applyBorder="1" applyAlignment="1">
      <alignment vertical="center"/>
    </xf>
    <xf numFmtId="176" fontId="0" fillId="32" borderId="0" xfId="0" applyNumberFormat="1" applyFont="1" applyFill="1" applyBorder="1" applyAlignment="1">
      <alignment horizontal="right" vertical="center"/>
    </xf>
    <xf numFmtId="176" fontId="0" fillId="32" borderId="0" xfId="0" applyNumberFormat="1" applyFont="1" applyFill="1" applyBorder="1" applyAlignment="1">
      <alignment/>
    </xf>
    <xf numFmtId="200" fontId="4" fillId="32" borderId="48" xfId="0" applyNumberFormat="1" applyFont="1" applyFill="1" applyBorder="1" applyAlignment="1">
      <alignment horizontal="right" vertical="center"/>
    </xf>
    <xf numFmtId="180" fontId="0" fillId="32" borderId="83" xfId="0" applyNumberFormat="1" applyFont="1" applyFill="1" applyBorder="1" applyAlignment="1">
      <alignment horizontal="center" vertical="center"/>
    </xf>
    <xf numFmtId="200" fontId="4" fillId="32" borderId="84" xfId="0" applyNumberFormat="1" applyFont="1" applyFill="1" applyBorder="1" applyAlignment="1">
      <alignment horizontal="right" vertical="center"/>
    </xf>
    <xf numFmtId="200" fontId="4" fillId="32" borderId="85" xfId="0" applyNumberFormat="1" applyFont="1" applyFill="1" applyBorder="1" applyAlignment="1">
      <alignment horizontal="right" vertical="center"/>
    </xf>
    <xf numFmtId="49" fontId="0" fillId="32" borderId="0" xfId="0" applyNumberFormat="1" applyFont="1" applyFill="1" applyAlignment="1">
      <alignment/>
    </xf>
    <xf numFmtId="49" fontId="0" fillId="32" borderId="0" xfId="0" applyNumberFormat="1" applyFont="1" applyFill="1" applyAlignment="1">
      <alignment/>
    </xf>
    <xf numFmtId="176" fontId="9" fillId="0" borderId="25" xfId="0" applyNumberFormat="1" applyFont="1" applyBorder="1" applyAlignment="1">
      <alignment horizontal="center" vertical="center" shrinkToFit="1"/>
    </xf>
    <xf numFmtId="176" fontId="9" fillId="0" borderId="41" xfId="0" applyNumberFormat="1" applyFont="1" applyBorder="1" applyAlignment="1">
      <alignment horizontal="center" vertical="center" shrinkToFit="1"/>
    </xf>
    <xf numFmtId="211" fontId="3" fillId="0" borderId="0" xfId="0" applyNumberFormat="1" applyFont="1" applyBorder="1" applyAlignment="1">
      <alignment horizontal="right" vertical="center"/>
    </xf>
    <xf numFmtId="211" fontId="3" fillId="0" borderId="57" xfId="0" applyNumberFormat="1" applyFont="1" applyBorder="1" applyAlignment="1">
      <alignment horizontal="right" vertical="center"/>
    </xf>
    <xf numFmtId="38" fontId="3" fillId="0" borderId="11" xfId="0" applyNumberFormat="1" applyFont="1" applyBorder="1" applyAlignment="1">
      <alignment horizontal="right" vertical="center"/>
    </xf>
    <xf numFmtId="38" fontId="3" fillId="0" borderId="11" xfId="0" applyNumberFormat="1" applyFont="1" applyFill="1" applyBorder="1" applyAlignment="1">
      <alignment horizontal="right" vertical="center"/>
    </xf>
    <xf numFmtId="38" fontId="3" fillId="0" borderId="11" xfId="52" applyNumberFormat="1" applyFont="1" applyBorder="1" applyAlignment="1">
      <alignment horizontal="right" vertical="center"/>
    </xf>
    <xf numFmtId="49" fontId="65" fillId="0" borderId="0" xfId="0" applyNumberFormat="1" applyFont="1" applyAlignment="1">
      <alignment horizontal="center" vertical="center"/>
    </xf>
    <xf numFmtId="176" fontId="65" fillId="0" borderId="0" xfId="0" applyNumberFormat="1" applyFont="1" applyAlignment="1">
      <alignment horizontal="left" vertical="center"/>
    </xf>
    <xf numFmtId="176" fontId="65" fillId="0" borderId="0" xfId="0" applyNumberFormat="1" applyFont="1" applyAlignment="1">
      <alignment/>
    </xf>
    <xf numFmtId="49" fontId="65" fillId="0" borderId="0" xfId="0" applyNumberFormat="1" applyFont="1" applyAlignment="1">
      <alignment/>
    </xf>
    <xf numFmtId="55" fontId="0" fillId="0" borderId="0" xfId="0" applyNumberFormat="1" applyAlignment="1">
      <alignment/>
    </xf>
    <xf numFmtId="180" fontId="66" fillId="0" borderId="10" xfId="0" applyNumberFormat="1" applyFont="1" applyBorder="1" applyAlignment="1">
      <alignment horizontal="right" vertical="center"/>
    </xf>
    <xf numFmtId="180" fontId="3" fillId="0" borderId="0" xfId="0" applyNumberFormat="1" applyFont="1" applyBorder="1" applyAlignment="1">
      <alignment horizontal="center" vertical="center"/>
    </xf>
    <xf numFmtId="180" fontId="10" fillId="0" borderId="0" xfId="0" applyNumberFormat="1" applyFont="1" applyBorder="1" applyAlignment="1">
      <alignment horizontal="center" vertical="center"/>
    </xf>
    <xf numFmtId="176" fontId="9" fillId="34" borderId="11" xfId="0" applyNumberFormat="1" applyFont="1" applyFill="1" applyBorder="1" applyAlignment="1">
      <alignment horizontal="center" vertical="center"/>
    </xf>
    <xf numFmtId="176" fontId="3" fillId="0" borderId="34" xfId="0" applyNumberFormat="1" applyFont="1" applyBorder="1" applyAlignment="1">
      <alignment horizontal="right" vertical="center"/>
    </xf>
    <xf numFmtId="176" fontId="9" fillId="0" borderId="43" xfId="0" applyNumberFormat="1" applyFont="1" applyBorder="1" applyAlignment="1">
      <alignment horizontal="center" vertical="center"/>
    </xf>
    <xf numFmtId="0" fontId="0" fillId="35" borderId="0" xfId="0" applyFill="1" applyAlignment="1">
      <alignment/>
    </xf>
    <xf numFmtId="0" fontId="0" fillId="35" borderId="86" xfId="0" applyFill="1" applyBorder="1" applyAlignment="1">
      <alignment/>
    </xf>
    <xf numFmtId="0" fontId="15" fillId="35" borderId="0" xfId="0" applyFont="1" applyFill="1" applyBorder="1" applyAlignment="1">
      <alignment vertical="center"/>
    </xf>
    <xf numFmtId="0" fontId="10" fillId="35" borderId="28" xfId="0" applyFont="1" applyFill="1" applyBorder="1" applyAlignment="1">
      <alignment horizontal="center" vertical="center"/>
    </xf>
    <xf numFmtId="0" fontId="21" fillId="35" borderId="0" xfId="0" applyFont="1" applyFill="1" applyBorder="1" applyAlignment="1">
      <alignment horizontal="center" vertical="center"/>
    </xf>
    <xf numFmtId="0" fontId="21" fillId="35" borderId="86" xfId="0" applyFont="1" applyFill="1" applyBorder="1" applyAlignment="1">
      <alignment horizontal="center" vertical="center"/>
    </xf>
    <xf numFmtId="0" fontId="21" fillId="35" borderId="87" xfId="0" applyFont="1" applyFill="1" applyBorder="1" applyAlignment="1">
      <alignment horizontal="center" vertical="center"/>
    </xf>
    <xf numFmtId="0" fontId="15" fillId="35" borderId="76" xfId="0" applyFont="1" applyFill="1" applyBorder="1" applyAlignment="1">
      <alignment vertical="center"/>
    </xf>
    <xf numFmtId="0" fontId="21" fillId="35" borderId="88" xfId="0" applyFont="1" applyFill="1" applyBorder="1" applyAlignment="1">
      <alignment horizontal="center" vertical="center"/>
    </xf>
    <xf numFmtId="0" fontId="21" fillId="35" borderId="61" xfId="0" applyFont="1" applyFill="1" applyBorder="1" applyAlignment="1">
      <alignment horizontal="center" vertical="center"/>
    </xf>
    <xf numFmtId="0" fontId="21" fillId="35" borderId="58" xfId="0" applyFont="1" applyFill="1" applyBorder="1" applyAlignment="1">
      <alignment horizontal="center" vertical="center"/>
    </xf>
    <xf numFmtId="0" fontId="10" fillId="35" borderId="41" xfId="0" applyFont="1" applyFill="1" applyBorder="1" applyAlignment="1">
      <alignment horizontal="center" vertical="center"/>
    </xf>
    <xf numFmtId="0" fontId="21" fillId="35" borderId="28" xfId="0" applyFont="1" applyFill="1" applyBorder="1" applyAlignment="1">
      <alignment horizontal="center" vertical="center" wrapText="1"/>
    </xf>
    <xf numFmtId="0" fontId="21" fillId="35" borderId="81" xfId="0" applyFont="1" applyFill="1" applyBorder="1" applyAlignment="1">
      <alignment horizontal="center" vertical="center" wrapText="1" shrinkToFit="1"/>
    </xf>
    <xf numFmtId="0" fontId="21" fillId="35" borderId="38" xfId="0" applyFont="1" applyFill="1" applyBorder="1" applyAlignment="1">
      <alignment horizontal="center" vertical="center"/>
    </xf>
    <xf numFmtId="0" fontId="21" fillId="35" borderId="29" xfId="0" applyFont="1" applyFill="1" applyBorder="1" applyAlignment="1">
      <alignment horizontal="center" vertical="center"/>
    </xf>
    <xf numFmtId="0" fontId="21" fillId="35" borderId="19" xfId="0" applyFont="1" applyFill="1" applyBorder="1" applyAlignment="1">
      <alignment horizontal="center" vertical="center"/>
    </xf>
    <xf numFmtId="0" fontId="10" fillId="35" borderId="0" xfId="0" applyFont="1" applyFill="1" applyBorder="1" applyAlignment="1">
      <alignment horizontal="center" vertical="center"/>
    </xf>
    <xf numFmtId="0" fontId="21" fillId="35" borderId="81" xfId="0" applyFont="1" applyFill="1" applyBorder="1" applyAlignment="1">
      <alignment horizontal="center" vertical="center" wrapText="1"/>
    </xf>
    <xf numFmtId="0" fontId="15" fillId="35" borderId="0" xfId="0" applyFont="1" applyFill="1" applyBorder="1" applyAlignment="1">
      <alignment horizontal="center" vertical="center"/>
    </xf>
    <xf numFmtId="0" fontId="10" fillId="35" borderId="0" xfId="0" applyFont="1" applyFill="1" applyBorder="1" applyAlignment="1">
      <alignment vertical="center"/>
    </xf>
    <xf numFmtId="0" fontId="15" fillId="35" borderId="14" xfId="0" applyFont="1" applyFill="1" applyBorder="1" applyAlignment="1">
      <alignment horizontal="center" vertical="center"/>
    </xf>
    <xf numFmtId="0" fontId="21" fillId="35" borderId="12" xfId="0" applyFont="1" applyFill="1" applyBorder="1" applyAlignment="1">
      <alignment horizontal="center" vertical="center" wrapText="1"/>
    </xf>
    <xf numFmtId="0" fontId="21" fillId="35" borderId="11" xfId="0" applyFont="1" applyFill="1" applyBorder="1" applyAlignment="1">
      <alignment horizontal="center" vertical="center"/>
    </xf>
    <xf numFmtId="0" fontId="21" fillId="35" borderId="33" xfId="0" applyFont="1" applyFill="1" applyBorder="1" applyAlignment="1">
      <alignment horizontal="center" vertical="center"/>
    </xf>
    <xf numFmtId="2" fontId="10" fillId="35" borderId="0" xfId="0" applyNumberFormat="1" applyFont="1" applyFill="1" applyBorder="1" applyAlignment="1">
      <alignment vertical="center"/>
    </xf>
    <xf numFmtId="0" fontId="15" fillId="35" borderId="41" xfId="0" applyFont="1" applyFill="1" applyBorder="1" applyAlignment="1">
      <alignment horizontal="center" vertical="center"/>
    </xf>
    <xf numFmtId="0" fontId="21" fillId="35" borderId="56" xfId="0" applyFont="1" applyFill="1" applyBorder="1" applyAlignment="1">
      <alignment horizontal="center" vertical="center" wrapText="1"/>
    </xf>
    <xf numFmtId="0" fontId="21" fillId="35" borderId="37" xfId="0" applyFont="1" applyFill="1" applyBorder="1" applyAlignment="1">
      <alignment horizontal="center" vertical="center"/>
    </xf>
    <xf numFmtId="0" fontId="21" fillId="35" borderId="20" xfId="0" applyFont="1" applyFill="1" applyBorder="1" applyAlignment="1">
      <alignment horizontal="center" vertical="center"/>
    </xf>
    <xf numFmtId="0" fontId="15" fillId="35" borderId="55" xfId="0" applyFont="1" applyFill="1" applyBorder="1" applyAlignment="1">
      <alignment horizontal="left" vertical="center"/>
    </xf>
    <xf numFmtId="0" fontId="21" fillId="35" borderId="55" xfId="0" applyFont="1" applyFill="1" applyBorder="1" applyAlignment="1">
      <alignment horizontal="center" vertical="center"/>
    </xf>
    <xf numFmtId="0" fontId="15" fillId="35" borderId="0" xfId="0" applyFont="1" applyFill="1" applyBorder="1" applyAlignment="1">
      <alignment horizontal="left" vertical="center"/>
    </xf>
    <xf numFmtId="0" fontId="10" fillId="35" borderId="55" xfId="0" applyFont="1" applyFill="1" applyBorder="1" applyAlignment="1">
      <alignment horizontal="center" vertical="center"/>
    </xf>
    <xf numFmtId="213" fontId="10" fillId="35" borderId="55" xfId="0" applyNumberFormat="1" applyFont="1" applyFill="1" applyBorder="1" applyAlignment="1">
      <alignment horizontal="center" vertical="center"/>
    </xf>
    <xf numFmtId="213" fontId="10" fillId="35" borderId="0" xfId="0" applyNumberFormat="1" applyFont="1" applyFill="1" applyBorder="1" applyAlignment="1">
      <alignment horizontal="center" vertical="center"/>
    </xf>
    <xf numFmtId="0" fontId="15" fillId="35" borderId="0" xfId="0" applyFont="1" applyFill="1" applyAlignment="1">
      <alignment horizontal="left"/>
    </xf>
    <xf numFmtId="0" fontId="15" fillId="35" borderId="86" xfId="0" applyFont="1" applyFill="1" applyBorder="1" applyAlignment="1">
      <alignment horizontal="left"/>
    </xf>
    <xf numFmtId="211" fontId="3" fillId="0" borderId="11" xfId="0" applyNumberFormat="1" applyFont="1" applyFill="1" applyBorder="1" applyAlignment="1">
      <alignment horizontal="right" vertical="center"/>
    </xf>
    <xf numFmtId="176" fontId="9" fillId="0" borderId="31" xfId="0" applyNumberFormat="1" applyFont="1" applyBorder="1" applyAlignment="1">
      <alignment vertical="center"/>
    </xf>
    <xf numFmtId="211" fontId="3" fillId="0" borderId="31" xfId="0" applyNumberFormat="1" applyFont="1" applyBorder="1" applyAlignment="1">
      <alignment horizontal="center" vertical="center"/>
    </xf>
    <xf numFmtId="176" fontId="0" fillId="0" borderId="17" xfId="0" applyNumberFormat="1" applyFont="1" applyBorder="1" applyAlignment="1">
      <alignment horizontal="left" vertical="center"/>
    </xf>
    <xf numFmtId="176" fontId="0" fillId="0" borderId="17" xfId="0" applyNumberFormat="1" applyFont="1" applyBorder="1" applyAlignment="1">
      <alignment horizontal="center" vertical="center" shrinkToFit="1"/>
    </xf>
    <xf numFmtId="211" fontId="3" fillId="0" borderId="13" xfId="0" applyNumberFormat="1" applyFont="1" applyBorder="1" applyAlignment="1">
      <alignment horizontal="right" vertical="center"/>
    </xf>
    <xf numFmtId="176" fontId="9" fillId="0" borderId="23" xfId="0" applyNumberFormat="1" applyFont="1" applyBorder="1" applyAlignment="1">
      <alignment horizontal="center" vertical="center" shrinkToFit="1"/>
    </xf>
    <xf numFmtId="211" fontId="3" fillId="0" borderId="49" xfId="0" applyNumberFormat="1" applyFont="1" applyBorder="1" applyAlignment="1">
      <alignment horizontal="right" vertical="center"/>
    </xf>
    <xf numFmtId="176" fontId="9" fillId="0" borderId="23" xfId="0" applyNumberFormat="1" applyFont="1" applyFill="1" applyBorder="1" applyAlignment="1">
      <alignment horizontal="center" vertical="center" shrinkToFit="1"/>
    </xf>
    <xf numFmtId="38" fontId="3" fillId="0" borderId="22" xfId="52" applyFont="1" applyFill="1" applyBorder="1" applyAlignment="1">
      <alignment horizontal="right" vertical="center"/>
    </xf>
    <xf numFmtId="176" fontId="10" fillId="0" borderId="59" xfId="0" applyNumberFormat="1" applyFont="1" applyBorder="1" applyAlignment="1">
      <alignment horizontal="right" vertical="center"/>
    </xf>
    <xf numFmtId="49" fontId="9" fillId="0" borderId="17" xfId="0" applyNumberFormat="1" applyFont="1" applyBorder="1" applyAlignment="1">
      <alignment horizontal="center" vertical="center"/>
    </xf>
    <xf numFmtId="180" fontId="3" fillId="0" borderId="12" xfId="0" applyNumberFormat="1" applyFont="1" applyFill="1" applyBorder="1" applyAlignment="1">
      <alignment horizontal="right" vertical="center"/>
    </xf>
    <xf numFmtId="176" fontId="9" fillId="0" borderId="12" xfId="0" applyNumberFormat="1" applyFont="1" applyFill="1" applyBorder="1" applyAlignment="1">
      <alignment horizontal="left" vertical="center"/>
    </xf>
    <xf numFmtId="49" fontId="0" fillId="0" borderId="11" xfId="0" applyNumberFormat="1" applyFont="1" applyFill="1" applyBorder="1" applyAlignment="1">
      <alignment horizontal="center" vertical="center"/>
    </xf>
    <xf numFmtId="176" fontId="9" fillId="0" borderId="46" xfId="0" applyNumberFormat="1" applyFont="1" applyBorder="1" applyAlignment="1">
      <alignment horizontal="center" vertical="center"/>
    </xf>
    <xf numFmtId="180" fontId="10" fillId="0" borderId="11" xfId="0" applyNumberFormat="1" applyFont="1" applyFill="1" applyBorder="1" applyAlignment="1">
      <alignment horizontal="right" vertical="center"/>
    </xf>
    <xf numFmtId="180" fontId="10" fillId="0" borderId="18" xfId="0" applyNumberFormat="1" applyFont="1" applyBorder="1" applyAlignment="1">
      <alignment horizontal="right" vertical="center"/>
    </xf>
    <xf numFmtId="180" fontId="3" fillId="0" borderId="22" xfId="50" applyNumberFormat="1" applyFont="1" applyBorder="1" applyAlignment="1">
      <alignment horizontal="right" vertical="center"/>
    </xf>
    <xf numFmtId="176" fontId="9" fillId="0" borderId="43" xfId="0" applyNumberFormat="1" applyFont="1" applyBorder="1" applyAlignment="1">
      <alignment horizontal="center" vertical="center" shrinkToFit="1"/>
    </xf>
    <xf numFmtId="176" fontId="9" fillId="34" borderId="23" xfId="0" applyNumberFormat="1" applyFont="1" applyFill="1" applyBorder="1" applyAlignment="1">
      <alignment horizontal="center" vertical="center"/>
    </xf>
    <xf numFmtId="180" fontId="66" fillId="0" borderId="11" xfId="0" applyNumberFormat="1" applyFont="1" applyFill="1" applyBorder="1" applyAlignment="1">
      <alignment horizontal="right" vertical="center"/>
    </xf>
    <xf numFmtId="49" fontId="9" fillId="0" borderId="14" xfId="0" applyNumberFormat="1" applyFont="1" applyFill="1" applyBorder="1" applyAlignment="1">
      <alignment horizontal="center" vertical="center"/>
    </xf>
    <xf numFmtId="0" fontId="28" fillId="0" borderId="89" xfId="0" applyFont="1" applyBorder="1" applyAlignment="1">
      <alignment horizontal="center" vertical="center"/>
    </xf>
    <xf numFmtId="0" fontId="28" fillId="0" borderId="90" xfId="0" applyFont="1" applyBorder="1" applyAlignment="1">
      <alignment horizontal="center" vertical="center"/>
    </xf>
    <xf numFmtId="0" fontId="28" fillId="0" borderId="91" xfId="0" applyFont="1" applyBorder="1" applyAlignment="1">
      <alignment horizontal="center" vertical="center"/>
    </xf>
    <xf numFmtId="0" fontId="28" fillId="0" borderId="92" xfId="0" applyFont="1" applyBorder="1" applyAlignment="1">
      <alignment horizontal="center" vertical="center"/>
    </xf>
    <xf numFmtId="0" fontId="28" fillId="0" borderId="93" xfId="0" applyFont="1" applyBorder="1" applyAlignment="1">
      <alignment horizontal="center" vertical="center"/>
    </xf>
    <xf numFmtId="0" fontId="28" fillId="0" borderId="94" xfId="0" applyFont="1" applyBorder="1" applyAlignment="1">
      <alignment horizontal="center" vertical="center"/>
    </xf>
    <xf numFmtId="0" fontId="9" fillId="0" borderId="0" xfId="0" applyFont="1" applyAlignment="1">
      <alignment horizontal="left" vertical="center"/>
    </xf>
    <xf numFmtId="0" fontId="11" fillId="0" borderId="0" xfId="0" applyFont="1" applyAlignment="1">
      <alignment horizontal="left" vertical="center"/>
    </xf>
    <xf numFmtId="0" fontId="24" fillId="0" borderId="0" xfId="0" applyFont="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10" fillId="0" borderId="0" xfId="0" applyFont="1" applyAlignment="1">
      <alignment horizontal="left" vertical="center"/>
    </xf>
    <xf numFmtId="0" fontId="25" fillId="36" borderId="0" xfId="0" applyFont="1" applyFill="1" applyAlignment="1">
      <alignment horizontal="left" vertical="center"/>
    </xf>
    <xf numFmtId="0" fontId="22" fillId="0" borderId="0" xfId="0" applyFont="1" applyAlignment="1">
      <alignment horizontal="left" vertical="center"/>
    </xf>
    <xf numFmtId="0" fontId="15" fillId="35" borderId="0" xfId="0" applyFont="1" applyFill="1" applyAlignment="1">
      <alignment horizontal="left"/>
    </xf>
    <xf numFmtId="213" fontId="10" fillId="35" borderId="11" xfId="0" applyNumberFormat="1" applyFont="1" applyFill="1" applyBorder="1" applyAlignment="1">
      <alignment horizontal="center" vertical="center"/>
    </xf>
    <xf numFmtId="213" fontId="10" fillId="35" borderId="33" xfId="0" applyNumberFormat="1" applyFont="1" applyFill="1" applyBorder="1" applyAlignment="1">
      <alignment horizontal="center" vertical="center"/>
    </xf>
    <xf numFmtId="213" fontId="10" fillId="35" borderId="23" xfId="0" applyNumberFormat="1" applyFont="1" applyFill="1" applyBorder="1" applyAlignment="1">
      <alignment horizontal="center" vertical="center"/>
    </xf>
    <xf numFmtId="213" fontId="10" fillId="35" borderId="62" xfId="0" applyNumberFormat="1" applyFont="1" applyFill="1" applyBorder="1" applyAlignment="1">
      <alignment horizontal="center" vertical="center"/>
    </xf>
    <xf numFmtId="0" fontId="10" fillId="35" borderId="14"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41" xfId="0" applyFont="1" applyFill="1" applyBorder="1" applyAlignment="1">
      <alignment horizontal="center" vertical="center"/>
    </xf>
    <xf numFmtId="0" fontId="10" fillId="35" borderId="37" xfId="0" applyFont="1" applyFill="1" applyBorder="1" applyAlignment="1">
      <alignment horizontal="center" vertical="center"/>
    </xf>
    <xf numFmtId="213" fontId="10" fillId="35" borderId="37" xfId="0" applyNumberFormat="1" applyFont="1" applyFill="1" applyBorder="1" applyAlignment="1">
      <alignment horizontal="center" vertical="center"/>
    </xf>
    <xf numFmtId="213" fontId="10" fillId="35" borderId="20" xfId="0" applyNumberFormat="1" applyFont="1" applyFill="1" applyBorder="1" applyAlignment="1">
      <alignment horizontal="center" vertical="center"/>
    </xf>
    <xf numFmtId="0" fontId="10" fillId="35" borderId="34" xfId="0" applyFont="1" applyFill="1" applyBorder="1" applyAlignment="1">
      <alignment horizontal="center" vertical="center"/>
    </xf>
    <xf numFmtId="0" fontId="10" fillId="35" borderId="48"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73" xfId="0" applyFont="1" applyFill="1" applyBorder="1" applyAlignment="1">
      <alignment horizontal="center" vertical="center"/>
    </xf>
    <xf numFmtId="0" fontId="10" fillId="35" borderId="72" xfId="0" applyFont="1" applyFill="1" applyBorder="1" applyAlignment="1">
      <alignment horizontal="center" vertical="center"/>
    </xf>
    <xf numFmtId="0" fontId="10" fillId="35" borderId="81" xfId="0" applyFont="1" applyFill="1" applyBorder="1" applyAlignment="1">
      <alignment horizontal="center" vertical="center"/>
    </xf>
    <xf numFmtId="2" fontId="10" fillId="35" borderId="95" xfId="0" applyNumberFormat="1" applyFont="1" applyFill="1" applyBorder="1" applyAlignment="1">
      <alignment horizontal="center" vertical="center"/>
    </xf>
    <xf numFmtId="2" fontId="10" fillId="35" borderId="71" xfId="0" applyNumberFormat="1" applyFont="1" applyFill="1" applyBorder="1" applyAlignment="1">
      <alignment horizontal="center" vertical="center"/>
    </xf>
    <xf numFmtId="0" fontId="12" fillId="35" borderId="0" xfId="0" applyFont="1" applyFill="1" applyAlignment="1">
      <alignment horizontal="left" vertical="center"/>
    </xf>
    <xf numFmtId="0" fontId="10" fillId="35" borderId="38"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20" xfId="0" applyFont="1" applyFill="1" applyBorder="1" applyAlignment="1">
      <alignment horizontal="center" vertical="center"/>
    </xf>
    <xf numFmtId="176" fontId="14" fillId="32" borderId="0" xfId="0" applyNumberFormat="1" applyFont="1" applyFill="1" applyAlignment="1">
      <alignment horizontal="center" vertical="center"/>
    </xf>
    <xf numFmtId="176" fontId="3" fillId="32" borderId="37" xfId="0" applyNumberFormat="1" applyFont="1" applyFill="1" applyBorder="1" applyAlignment="1">
      <alignment horizontal="left" vertical="center"/>
    </xf>
    <xf numFmtId="176" fontId="3" fillId="32" borderId="24" xfId="0" applyNumberFormat="1" applyFont="1" applyFill="1" applyBorder="1" applyAlignment="1">
      <alignment horizontal="left" vertical="center"/>
    </xf>
    <xf numFmtId="176" fontId="3" fillId="32" borderId="20" xfId="0" applyNumberFormat="1" applyFont="1" applyFill="1" applyBorder="1" applyAlignment="1">
      <alignment horizontal="left" vertical="center"/>
    </xf>
    <xf numFmtId="176" fontId="3" fillId="32" borderId="38" xfId="0" applyNumberFormat="1" applyFont="1" applyFill="1" applyBorder="1" applyAlignment="1">
      <alignment horizontal="left" vertical="center"/>
    </xf>
    <xf numFmtId="176" fontId="3" fillId="32" borderId="95" xfId="0" applyNumberFormat="1" applyFont="1" applyFill="1" applyBorder="1" applyAlignment="1">
      <alignment horizontal="left" vertical="center"/>
    </xf>
    <xf numFmtId="176" fontId="3" fillId="32" borderId="19" xfId="0" applyNumberFormat="1" applyFont="1" applyFill="1" applyBorder="1" applyAlignment="1">
      <alignment horizontal="left" vertical="center"/>
    </xf>
    <xf numFmtId="176" fontId="9" fillId="32" borderId="28" xfId="0" applyNumberFormat="1" applyFont="1" applyFill="1" applyBorder="1" applyAlignment="1">
      <alignment horizontal="left" vertical="center"/>
    </xf>
    <xf numFmtId="176" fontId="9" fillId="32" borderId="81" xfId="0" applyNumberFormat="1" applyFont="1" applyFill="1" applyBorder="1" applyAlignment="1">
      <alignment horizontal="left" vertical="center"/>
    </xf>
    <xf numFmtId="176" fontId="9" fillId="32" borderId="38" xfId="0" applyNumberFormat="1" applyFont="1" applyFill="1" applyBorder="1" applyAlignment="1">
      <alignment horizontal="left" vertical="center"/>
    </xf>
    <xf numFmtId="176" fontId="9" fillId="32" borderId="95" xfId="0" applyNumberFormat="1" applyFont="1" applyFill="1" applyBorder="1" applyAlignment="1">
      <alignment horizontal="left" vertical="center"/>
    </xf>
    <xf numFmtId="176" fontId="9" fillId="32" borderId="41" xfId="0" applyNumberFormat="1" applyFont="1" applyFill="1" applyBorder="1" applyAlignment="1">
      <alignment horizontal="left" vertical="center"/>
    </xf>
    <xf numFmtId="176" fontId="9" fillId="32" borderId="56" xfId="0" applyNumberFormat="1" applyFont="1" applyFill="1" applyBorder="1" applyAlignment="1">
      <alignment horizontal="left" vertical="center"/>
    </xf>
    <xf numFmtId="176" fontId="9" fillId="32" borderId="37" xfId="0" applyNumberFormat="1" applyFont="1" applyFill="1" applyBorder="1" applyAlignment="1">
      <alignment horizontal="left" vertical="center"/>
    </xf>
    <xf numFmtId="176" fontId="9" fillId="32" borderId="24" xfId="0" applyNumberFormat="1" applyFont="1" applyFill="1" applyBorder="1" applyAlignment="1">
      <alignment horizontal="left" vertical="center"/>
    </xf>
    <xf numFmtId="180" fontId="3" fillId="32" borderId="96" xfId="0" applyNumberFormat="1" applyFont="1" applyFill="1" applyBorder="1" applyAlignment="1">
      <alignment horizontal="center" vertical="center" textRotation="255"/>
    </xf>
    <xf numFmtId="180" fontId="3" fillId="32" borderId="97" xfId="0" applyNumberFormat="1" applyFont="1" applyFill="1" applyBorder="1" applyAlignment="1">
      <alignment horizontal="center" vertical="center" textRotation="255"/>
    </xf>
    <xf numFmtId="49" fontId="3" fillId="32" borderId="25" xfId="0" applyNumberFormat="1" applyFont="1" applyFill="1" applyBorder="1" applyAlignment="1">
      <alignment horizontal="center" vertical="center"/>
    </xf>
    <xf numFmtId="49" fontId="3" fillId="32" borderId="54" xfId="0" applyNumberFormat="1" applyFont="1" applyFill="1" applyBorder="1" applyAlignment="1">
      <alignment horizontal="center" vertical="center"/>
    </xf>
    <xf numFmtId="49" fontId="3" fillId="32" borderId="66" xfId="0" applyNumberFormat="1" applyFont="1" applyFill="1" applyBorder="1" applyAlignment="1">
      <alignment horizontal="center" vertical="center"/>
    </xf>
    <xf numFmtId="49" fontId="3" fillId="32" borderId="65" xfId="0" applyNumberFormat="1" applyFont="1" applyFill="1" applyBorder="1" applyAlignment="1">
      <alignment horizontal="center" vertical="center"/>
    </xf>
    <xf numFmtId="176" fontId="9" fillId="32" borderId="57" xfId="0" applyNumberFormat="1" applyFont="1" applyFill="1" applyBorder="1" applyAlignment="1">
      <alignment horizontal="left" vertical="center"/>
    </xf>
    <xf numFmtId="49" fontId="4" fillId="32" borderId="69" xfId="0" applyNumberFormat="1" applyFont="1" applyFill="1" applyBorder="1" applyAlignment="1">
      <alignment horizontal="center" vertical="center"/>
    </xf>
    <xf numFmtId="49" fontId="4" fillId="32" borderId="15" xfId="0" applyNumberFormat="1" applyFont="1" applyFill="1" applyBorder="1" applyAlignment="1">
      <alignment horizontal="center" vertical="center"/>
    </xf>
    <xf numFmtId="180" fontId="3" fillId="32" borderId="75" xfId="0" applyNumberFormat="1" applyFont="1" applyFill="1" applyBorder="1" applyAlignment="1">
      <alignment horizontal="center" vertical="center" textRotation="255"/>
    </xf>
    <xf numFmtId="49" fontId="16" fillId="32" borderId="0" xfId="0" applyNumberFormat="1" applyFont="1" applyFill="1" applyBorder="1" applyAlignment="1">
      <alignment horizontal="center" vertical="center"/>
    </xf>
    <xf numFmtId="49" fontId="3" fillId="32" borderId="68" xfId="0" applyNumberFormat="1" applyFont="1" applyFill="1" applyBorder="1" applyAlignment="1">
      <alignment horizontal="center" vertical="center"/>
    </xf>
    <xf numFmtId="0" fontId="3" fillId="32" borderId="68" xfId="0" applyNumberFormat="1" applyFont="1" applyFill="1" applyBorder="1" applyAlignment="1">
      <alignment horizontal="center" vertical="center"/>
    </xf>
    <xf numFmtId="195" fontId="4" fillId="32" borderId="68" xfId="0" applyNumberFormat="1" applyFont="1" applyFill="1" applyBorder="1" applyAlignment="1">
      <alignment horizontal="center" vertical="center"/>
    </xf>
    <xf numFmtId="216" fontId="4" fillId="32" borderId="68" xfId="0" applyNumberFormat="1" applyFont="1" applyFill="1" applyBorder="1" applyAlignment="1">
      <alignment horizontal="center" vertical="center"/>
    </xf>
    <xf numFmtId="200" fontId="4" fillId="32" borderId="68" xfId="0" applyNumberFormat="1" applyFont="1" applyFill="1" applyBorder="1" applyAlignment="1">
      <alignment horizontal="center" vertical="center"/>
    </xf>
    <xf numFmtId="0" fontId="4" fillId="32" borderId="68" xfId="0" applyNumberFormat="1" applyFont="1" applyFill="1" applyBorder="1" applyAlignment="1">
      <alignment horizontal="center" vertical="center"/>
    </xf>
    <xf numFmtId="195" fontId="3" fillId="32" borderId="69" xfId="0" applyNumberFormat="1" applyFont="1" applyFill="1" applyBorder="1" applyAlignment="1">
      <alignment horizontal="center" vertical="center"/>
    </xf>
    <xf numFmtId="195" fontId="3" fillId="32" borderId="64" xfId="0" applyNumberFormat="1" applyFont="1" applyFill="1" applyBorder="1" applyAlignment="1">
      <alignment horizontal="center" vertical="center"/>
    </xf>
    <xf numFmtId="195" fontId="3" fillId="32" borderId="15" xfId="0" applyNumberFormat="1" applyFont="1" applyFill="1" applyBorder="1" applyAlignment="1">
      <alignment horizontal="center" vertical="center"/>
    </xf>
    <xf numFmtId="195" fontId="3" fillId="32" borderId="68" xfId="0" applyNumberFormat="1" applyFont="1" applyFill="1" applyBorder="1" applyAlignment="1">
      <alignment horizontal="center" vertical="center"/>
    </xf>
    <xf numFmtId="220" fontId="4" fillId="32" borderId="0" xfId="0" applyNumberFormat="1" applyFont="1" applyFill="1" applyAlignment="1">
      <alignment horizontal="center" vertical="center"/>
    </xf>
    <xf numFmtId="176" fontId="9" fillId="32" borderId="72" xfId="0" applyNumberFormat="1" applyFont="1" applyFill="1" applyBorder="1" applyAlignment="1">
      <alignment horizontal="left" vertical="center"/>
    </xf>
    <xf numFmtId="220" fontId="3" fillId="32" borderId="55"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176" fontId="9" fillId="0" borderId="56"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2" fillId="0" borderId="69" xfId="0" applyNumberFormat="1" applyFont="1" applyBorder="1" applyAlignment="1">
      <alignment horizontal="center" vertical="center"/>
    </xf>
    <xf numFmtId="176" fontId="2" fillId="0" borderId="64" xfId="0" applyNumberFormat="1" applyFont="1" applyBorder="1" applyAlignment="1">
      <alignment horizontal="center" vertical="center"/>
    </xf>
    <xf numFmtId="176" fontId="2" fillId="0" borderId="15" xfId="0" applyNumberFormat="1" applyFont="1" applyBorder="1" applyAlignment="1">
      <alignment horizontal="center" vertical="center"/>
    </xf>
    <xf numFmtId="49" fontId="2" fillId="0" borderId="47"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18" xfId="0" applyNumberFormat="1" applyFont="1" applyBorder="1" applyAlignment="1">
      <alignment horizontal="left" vertical="center"/>
    </xf>
    <xf numFmtId="176" fontId="9" fillId="0" borderId="69" xfId="0" applyNumberFormat="1" applyFont="1" applyBorder="1" applyAlignment="1">
      <alignment horizontal="center" vertical="center"/>
    </xf>
    <xf numFmtId="176" fontId="9" fillId="0" borderId="88" xfId="0" applyNumberFormat="1" applyFont="1" applyBorder="1" applyAlignment="1">
      <alignment horizontal="center" vertical="center"/>
    </xf>
    <xf numFmtId="176" fontId="10" fillId="0" borderId="23" xfId="0" applyNumberFormat="1" applyFont="1" applyBorder="1" applyAlignment="1">
      <alignment horizontal="center" vertical="center"/>
    </xf>
    <xf numFmtId="176" fontId="10" fillId="0" borderId="48"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9" fillId="0" borderId="98" xfId="0" applyNumberFormat="1" applyFont="1" applyBorder="1" applyAlignment="1">
      <alignment horizontal="center" vertical="center"/>
    </xf>
    <xf numFmtId="49" fontId="9" fillId="0" borderId="69" xfId="0" applyNumberFormat="1" applyFont="1" applyBorder="1" applyAlignment="1">
      <alignment horizontal="center" vertical="center"/>
    </xf>
    <xf numFmtId="49" fontId="9" fillId="0" borderId="88"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69" xfId="0" applyNumberFormat="1" applyFont="1" applyBorder="1" applyAlignment="1">
      <alignment horizontal="left" vertical="center"/>
    </xf>
    <xf numFmtId="49" fontId="2" fillId="0" borderId="64" xfId="0" applyNumberFormat="1" applyFont="1" applyBorder="1" applyAlignment="1">
      <alignment horizontal="left" vertical="center"/>
    </xf>
    <xf numFmtId="176" fontId="12" fillId="0" borderId="47"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3" xfId="0" applyNumberFormat="1" applyFont="1" applyBorder="1" applyAlignment="1">
      <alignment horizontal="center" vertical="center"/>
    </xf>
    <xf numFmtId="49" fontId="9" fillId="0" borderId="64"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48" xfId="0" applyNumberFormat="1" applyFont="1" applyBorder="1" applyAlignment="1">
      <alignment horizontal="center" vertical="center"/>
    </xf>
    <xf numFmtId="176" fontId="12" fillId="0" borderId="12" xfId="0" applyNumberFormat="1" applyFont="1" applyBorder="1" applyAlignment="1">
      <alignment horizontal="center" vertical="center"/>
    </xf>
    <xf numFmtId="216" fontId="11" fillId="0" borderId="23" xfId="0" applyNumberFormat="1" applyFont="1" applyBorder="1" applyAlignment="1">
      <alignment horizontal="center" vertical="center"/>
    </xf>
    <xf numFmtId="216" fontId="11" fillId="0" borderId="48" xfId="0" applyNumberFormat="1" applyFont="1" applyBorder="1" applyAlignment="1">
      <alignment horizontal="center" vertical="center"/>
    </xf>
    <xf numFmtId="216" fontId="11" fillId="0" borderId="12" xfId="0" applyNumberFormat="1" applyFont="1" applyBorder="1" applyAlignment="1">
      <alignment horizontal="center" vertical="center"/>
    </xf>
    <xf numFmtId="176" fontId="10" fillId="0" borderId="0" xfId="0" applyNumberFormat="1" applyFont="1" applyAlignment="1">
      <alignment horizontal="center" vertical="center"/>
    </xf>
    <xf numFmtId="176" fontId="0" fillId="0" borderId="0" xfId="0" applyNumberFormat="1" applyFont="1" applyAlignment="1">
      <alignment horizontal="center"/>
    </xf>
    <xf numFmtId="176" fontId="23" fillId="0" borderId="23" xfId="0" applyNumberFormat="1" applyFont="1" applyBorder="1" applyAlignment="1">
      <alignment horizontal="center" vertical="center"/>
    </xf>
    <xf numFmtId="176" fontId="23" fillId="0" borderId="48" xfId="0" applyNumberFormat="1" applyFont="1" applyBorder="1" applyAlignment="1">
      <alignment horizontal="center" vertical="center"/>
    </xf>
    <xf numFmtId="176" fontId="23" fillId="0" borderId="12" xfId="0" applyNumberFormat="1" applyFont="1" applyBorder="1" applyAlignment="1">
      <alignment horizontal="center" vertical="center"/>
    </xf>
    <xf numFmtId="195" fontId="12" fillId="0" borderId="23" xfId="0" applyNumberFormat="1" applyFont="1" applyBorder="1" applyAlignment="1">
      <alignment horizontal="center" vertical="center"/>
    </xf>
    <xf numFmtId="195" fontId="12" fillId="0" borderId="48" xfId="0" applyNumberFormat="1" applyFont="1" applyBorder="1" applyAlignment="1">
      <alignment horizontal="center" vertical="center"/>
    </xf>
    <xf numFmtId="195" fontId="12" fillId="0" borderId="12" xfId="0" applyNumberFormat="1" applyFont="1" applyBorder="1" applyAlignment="1">
      <alignment horizontal="center" vertical="center"/>
    </xf>
    <xf numFmtId="176" fontId="9" fillId="0" borderId="64"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9" fillId="0" borderId="37" xfId="0" applyNumberFormat="1" applyFont="1" applyBorder="1" applyAlignment="1">
      <alignment horizontal="center" vertical="center"/>
    </xf>
    <xf numFmtId="49" fontId="2" fillId="0" borderId="25" xfId="0" applyNumberFormat="1" applyFont="1" applyBorder="1" applyAlignment="1">
      <alignment horizontal="left" vertical="center"/>
    </xf>
    <xf numFmtId="49" fontId="2" fillId="0" borderId="55" xfId="0" applyNumberFormat="1" applyFont="1" applyBorder="1" applyAlignment="1">
      <alignment horizontal="left" vertical="center"/>
    </xf>
    <xf numFmtId="49" fontId="2" fillId="0" borderId="54" xfId="0" applyNumberFormat="1" applyFont="1" applyBorder="1" applyAlignment="1">
      <alignment horizontal="left" vertical="center"/>
    </xf>
    <xf numFmtId="49" fontId="2" fillId="0" borderId="66" xfId="0" applyNumberFormat="1" applyFont="1" applyBorder="1" applyAlignment="1">
      <alignment horizontal="left" vertical="center"/>
    </xf>
    <xf numFmtId="49" fontId="2" fillId="0" borderId="63" xfId="0" applyNumberFormat="1" applyFont="1" applyBorder="1" applyAlignment="1">
      <alignment horizontal="left" vertical="center"/>
    </xf>
    <xf numFmtId="49" fontId="2" fillId="0" borderId="65"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87" xfId="0" applyNumberFormat="1" applyFont="1" applyBorder="1" applyAlignment="1">
      <alignment horizontal="left" vertical="center"/>
    </xf>
    <xf numFmtId="49" fontId="9" fillId="0" borderId="21"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0" xfId="0" applyNumberFormat="1" applyFont="1" applyBorder="1" applyAlignment="1">
      <alignment horizontal="center" vertical="center"/>
    </xf>
    <xf numFmtId="176" fontId="9" fillId="0" borderId="49" xfId="0" applyNumberFormat="1" applyFont="1" applyBorder="1" applyAlignment="1">
      <alignment horizontal="center" vertical="center"/>
    </xf>
    <xf numFmtId="176" fontId="9" fillId="0" borderId="66" xfId="0" applyNumberFormat="1" applyFont="1" applyBorder="1" applyAlignment="1">
      <alignment horizontal="center" vertical="center"/>
    </xf>
    <xf numFmtId="176" fontId="9" fillId="0" borderId="63" xfId="0" applyNumberFormat="1" applyFont="1" applyBorder="1" applyAlignment="1">
      <alignment horizontal="center" vertical="center"/>
    </xf>
    <xf numFmtId="176" fontId="9" fillId="0" borderId="45"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0" fillId="0" borderId="0"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0" fillId="0" borderId="57" xfId="0" applyFont="1" applyBorder="1" applyAlignment="1">
      <alignment vertical="center"/>
    </xf>
    <xf numFmtId="0" fontId="0" fillId="0" borderId="56" xfId="0" applyFont="1" applyBorder="1" applyAlignment="1">
      <alignment vertical="center"/>
    </xf>
    <xf numFmtId="176" fontId="9" fillId="0" borderId="38"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10" xfId="0" applyNumberFormat="1" applyFont="1" applyBorder="1" applyAlignment="1">
      <alignment horizontal="center" vertical="center" textRotation="255"/>
    </xf>
    <xf numFmtId="49" fontId="9" fillId="0" borderId="40" xfId="0" applyNumberFormat="1" applyFont="1" applyBorder="1" applyAlignment="1">
      <alignment horizontal="center" vertical="center" textRotation="255"/>
    </xf>
    <xf numFmtId="49" fontId="9" fillId="0" borderId="22" xfId="0" applyNumberFormat="1" applyFont="1" applyBorder="1" applyAlignment="1">
      <alignment horizontal="center" vertical="center" textRotation="255"/>
    </xf>
    <xf numFmtId="49" fontId="14" fillId="0" borderId="11"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0" borderId="48" xfId="0" applyNumberFormat="1" applyFont="1" applyBorder="1" applyAlignment="1">
      <alignment horizontal="center" vertical="center"/>
    </xf>
    <xf numFmtId="176" fontId="9" fillId="0" borderId="12" xfId="0" applyNumberFormat="1" applyFont="1" applyBorder="1" applyAlignment="1">
      <alignment horizontal="center" vertical="center"/>
    </xf>
    <xf numFmtId="49" fontId="9" fillId="0" borderId="11" xfId="0" applyNumberFormat="1" applyFont="1" applyBorder="1" applyAlignment="1">
      <alignment horizontal="center" vertical="center" textRotation="255"/>
    </xf>
    <xf numFmtId="176" fontId="9" fillId="0" borderId="57"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57" xfId="0" applyNumberFormat="1" applyFont="1" applyBorder="1" applyAlignment="1">
      <alignment horizontal="center" vertical="center"/>
    </xf>
    <xf numFmtId="176" fontId="9" fillId="0" borderId="24"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37" xfId="0" applyNumberFormat="1" applyFont="1" applyBorder="1" applyAlignment="1">
      <alignment horizontal="center" vertical="center"/>
    </xf>
    <xf numFmtId="176" fontId="9" fillId="0" borderId="43" xfId="0" applyNumberFormat="1" applyFont="1" applyBorder="1" applyAlignment="1">
      <alignment horizontal="center" vertical="center"/>
    </xf>
    <xf numFmtId="176" fontId="9" fillId="0" borderId="47"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12" fillId="0" borderId="23"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9" fillId="0" borderId="95" xfId="0" applyNumberFormat="1" applyFont="1" applyBorder="1" applyAlignment="1">
      <alignment horizontal="center" vertical="center"/>
    </xf>
    <xf numFmtId="176" fontId="9" fillId="0" borderId="72" xfId="0" applyNumberFormat="1" applyFont="1" applyBorder="1" applyAlignment="1">
      <alignment horizontal="center" vertical="center"/>
    </xf>
    <xf numFmtId="176" fontId="9" fillId="0" borderId="81" xfId="0" applyNumberFormat="1" applyFont="1" applyBorder="1" applyAlignment="1">
      <alignment horizontal="center" vertical="center"/>
    </xf>
    <xf numFmtId="176" fontId="3" fillId="0" borderId="0" xfId="0" applyNumberFormat="1" applyFont="1" applyAlignment="1">
      <alignment horizontal="center" vertical="center"/>
    </xf>
    <xf numFmtId="49" fontId="9" fillId="0" borderId="43"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0" fillId="0" borderId="0" xfId="0" applyNumberFormat="1" applyFont="1" applyAlignment="1">
      <alignment horizontal="center"/>
    </xf>
    <xf numFmtId="49" fontId="0" fillId="0" borderId="57" xfId="0" applyNumberFormat="1" applyFont="1" applyBorder="1" applyAlignment="1">
      <alignment horizontal="center"/>
    </xf>
    <xf numFmtId="176" fontId="3" fillId="0" borderId="43" xfId="0" applyNumberFormat="1" applyFont="1" applyBorder="1" applyAlignment="1">
      <alignment horizontal="center" vertical="center"/>
    </xf>
    <xf numFmtId="176" fontId="0" fillId="0" borderId="47" xfId="0" applyNumberFormat="1" applyFont="1" applyBorder="1" applyAlignment="1">
      <alignment horizontal="center"/>
    </xf>
    <xf numFmtId="216" fontId="11" fillId="0" borderId="23" xfId="0" applyNumberFormat="1" applyFont="1" applyFill="1" applyBorder="1" applyAlignment="1">
      <alignment horizontal="center" vertical="distributed"/>
    </xf>
    <xf numFmtId="216" fontId="11" fillId="0" borderId="48" xfId="0" applyNumberFormat="1" applyFont="1" applyFill="1" applyBorder="1" applyAlignment="1">
      <alignment horizontal="center" vertical="distributed"/>
    </xf>
    <xf numFmtId="216" fontId="11" fillId="0" borderId="12" xfId="0" applyNumberFormat="1" applyFont="1" applyFill="1" applyBorder="1" applyAlignment="1">
      <alignment horizontal="center" vertical="distributed"/>
    </xf>
    <xf numFmtId="49" fontId="9" fillId="0" borderId="23" xfId="0" applyNumberFormat="1" applyFont="1" applyBorder="1" applyAlignment="1">
      <alignment horizontal="center" vertical="center" shrinkToFit="1"/>
    </xf>
    <xf numFmtId="49" fontId="9" fillId="0" borderId="48"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0" fillId="0" borderId="69"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15" xfId="0" applyNumberFormat="1" applyFont="1" applyBorder="1" applyAlignment="1">
      <alignment horizontal="center" vertical="center"/>
    </xf>
    <xf numFmtId="176" fontId="9" fillId="0" borderId="76" xfId="0" applyNumberFormat="1" applyFont="1" applyBorder="1" applyAlignment="1">
      <alignment horizontal="center" vertical="center"/>
    </xf>
    <xf numFmtId="176" fontId="9" fillId="0" borderId="61" xfId="0" applyNumberFormat="1" applyFont="1" applyBorder="1" applyAlignment="1">
      <alignment horizontal="center" vertical="center"/>
    </xf>
    <xf numFmtId="176" fontId="9" fillId="0" borderId="53"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2" fillId="0" borderId="24" xfId="0" applyNumberFormat="1" applyFont="1" applyBorder="1" applyAlignment="1">
      <alignment horizontal="left" vertical="center"/>
    </xf>
    <xf numFmtId="49" fontId="2" fillId="0" borderId="57" xfId="0" applyNumberFormat="1" applyFont="1" applyBorder="1" applyAlignment="1">
      <alignment horizontal="left" vertical="center"/>
    </xf>
    <xf numFmtId="176" fontId="3" fillId="0" borderId="34"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9" fillId="0" borderId="66" xfId="0" applyNumberFormat="1" applyFont="1" applyBorder="1" applyAlignment="1">
      <alignment horizontal="center" vertical="center"/>
    </xf>
    <xf numFmtId="220" fontId="3" fillId="0" borderId="55" xfId="0" applyNumberFormat="1" applyFont="1" applyBorder="1" applyAlignment="1">
      <alignment horizontal="center" vertical="center"/>
    </xf>
    <xf numFmtId="49" fontId="0" fillId="0" borderId="63" xfId="0" applyNumberFormat="1" applyFont="1" applyBorder="1" applyAlignment="1">
      <alignment horizontal="center" vertical="center"/>
    </xf>
    <xf numFmtId="176" fontId="9" fillId="0" borderId="55"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66" xfId="0" applyNumberFormat="1" applyFont="1" applyBorder="1" applyAlignment="1">
      <alignment horizontal="center" vertical="center"/>
    </xf>
    <xf numFmtId="176" fontId="2" fillId="0" borderId="55"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63" xfId="0" applyNumberFormat="1" applyFont="1" applyBorder="1" applyAlignment="1">
      <alignment horizontal="center" vertical="center"/>
    </xf>
    <xf numFmtId="176" fontId="2" fillId="0" borderId="65" xfId="0" applyNumberFormat="1" applyFont="1" applyBorder="1" applyAlignment="1">
      <alignment horizontal="center" vertical="center"/>
    </xf>
    <xf numFmtId="176" fontId="0" fillId="0" borderId="63" xfId="0" applyNumberFormat="1" applyFont="1" applyBorder="1" applyAlignment="1">
      <alignment horizontal="center" vertical="center"/>
    </xf>
    <xf numFmtId="49" fontId="9" fillId="0" borderId="0" xfId="0" applyNumberFormat="1" applyFont="1" applyBorder="1" applyAlignment="1">
      <alignment horizontal="left" vertical="center"/>
    </xf>
    <xf numFmtId="176" fontId="9" fillId="0" borderId="0" xfId="0" applyNumberFormat="1"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2</xdr:row>
      <xdr:rowOff>66675</xdr:rowOff>
    </xdr:from>
    <xdr:to>
      <xdr:col>9</xdr:col>
      <xdr:colOff>695325</xdr:colOff>
      <xdr:row>5</xdr:row>
      <xdr:rowOff>47625</xdr:rowOff>
    </xdr:to>
    <xdr:sp>
      <xdr:nvSpPr>
        <xdr:cNvPr id="1" name="テキスト ボックス 1"/>
        <xdr:cNvSpPr txBox="1">
          <a:spLocks noChangeArrowheads="1"/>
        </xdr:cNvSpPr>
      </xdr:nvSpPr>
      <xdr:spPr>
        <a:xfrm>
          <a:off x="5886450" y="790575"/>
          <a:ext cx="3162300" cy="1162050"/>
        </a:xfrm>
        <a:prstGeom prst="rect">
          <a:avLst/>
        </a:prstGeom>
        <a:noFill/>
        <a:ln w="9525" cmpd="sng">
          <a:solidFill>
            <a:srgbClr val="BCBCBC"/>
          </a:solidFill>
          <a:headEnd type="none"/>
          <a:tailEnd type="none"/>
        </a:ln>
      </xdr:spPr>
      <xdr:txBody>
        <a:bodyPr vertOverflow="clip" wrap="square" anchor="ctr"/>
        <a:p>
          <a:pPr algn="ctr">
            <a:defRPr/>
          </a:pPr>
          <a:r>
            <a:rPr lang="en-US" cap="none" sz="6000" b="1" i="0" u="none" baseline="0">
              <a:solidFill>
                <a:srgbClr val="FFFFFF"/>
              </a:solidFill>
              <a:latin typeface="ＭＳ Ｐゴシック"/>
              <a:ea typeface="ＭＳ Ｐゴシック"/>
              <a:cs typeface="ＭＳ Ｐゴシック"/>
            </a:rPr>
            <a:t>廃止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8</xdr:row>
      <xdr:rowOff>0</xdr:rowOff>
    </xdr:from>
    <xdr:to>
      <xdr:col>17</xdr:col>
      <xdr:colOff>114300</xdr:colOff>
      <xdr:row>29</xdr:row>
      <xdr:rowOff>0</xdr:rowOff>
    </xdr:to>
    <xdr:sp>
      <xdr:nvSpPr>
        <xdr:cNvPr id="1" name="Line 1"/>
        <xdr:cNvSpPr>
          <a:spLocks/>
        </xdr:cNvSpPr>
      </xdr:nvSpPr>
      <xdr:spPr>
        <a:xfrm>
          <a:off x="11972925" y="3000375"/>
          <a:ext cx="0" cy="5800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12</xdr:row>
      <xdr:rowOff>9525</xdr:rowOff>
    </xdr:from>
    <xdr:to>
      <xdr:col>21</xdr:col>
      <xdr:colOff>133350</xdr:colOff>
      <xdr:row>15</xdr:row>
      <xdr:rowOff>266700</xdr:rowOff>
    </xdr:to>
    <xdr:sp>
      <xdr:nvSpPr>
        <xdr:cNvPr id="2" name="Line 9"/>
        <xdr:cNvSpPr>
          <a:spLocks/>
        </xdr:cNvSpPr>
      </xdr:nvSpPr>
      <xdr:spPr>
        <a:xfrm>
          <a:off x="14830425" y="4114800"/>
          <a:ext cx="1905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7</xdr:row>
      <xdr:rowOff>266700</xdr:rowOff>
    </xdr:from>
    <xdr:to>
      <xdr:col>17</xdr:col>
      <xdr:colOff>123825</xdr:colOff>
      <xdr:row>27</xdr:row>
      <xdr:rowOff>266700</xdr:rowOff>
    </xdr:to>
    <xdr:sp>
      <xdr:nvSpPr>
        <xdr:cNvPr id="1" name="直線矢印コネクタ 7"/>
        <xdr:cNvSpPr>
          <a:spLocks/>
        </xdr:cNvSpPr>
      </xdr:nvSpPr>
      <xdr:spPr>
        <a:xfrm>
          <a:off x="11972925" y="2990850"/>
          <a:ext cx="9525" cy="5524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6">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K75"/>
  <sheetViews>
    <sheetView zoomScale="65" zoomScaleNormal="65" zoomScalePageLayoutView="0" workbookViewId="0" topLeftCell="A1">
      <selection activeCell="A45" sqref="A45"/>
    </sheetView>
  </sheetViews>
  <sheetFormatPr defaultColWidth="9.00390625" defaultRowHeight="13.5"/>
  <cols>
    <col min="1" max="1" width="5.625" style="419" customWidth="1"/>
    <col min="2" max="2" width="13.125" style="333" customWidth="1"/>
    <col min="3" max="4" width="9.25390625" style="333" customWidth="1"/>
    <col min="5" max="5" width="5.625" style="419" customWidth="1"/>
    <col min="6" max="6" width="13.125" style="333" customWidth="1"/>
    <col min="7" max="8" width="9.25390625" style="333" customWidth="1"/>
    <col min="9" max="9" width="5.625" style="419" customWidth="1"/>
    <col min="10" max="10" width="3.125" style="419" customWidth="1"/>
    <col min="11" max="11" width="3.875" style="419" customWidth="1"/>
    <col min="12" max="12" width="11.125" style="333" customWidth="1"/>
    <col min="13" max="14" width="9.25390625" style="333" customWidth="1"/>
    <col min="15" max="15" width="5.625" style="419" customWidth="1"/>
    <col min="16" max="16" width="3.125" style="419" customWidth="1"/>
    <col min="17" max="17" width="3.75390625" style="419" customWidth="1"/>
    <col min="18" max="18" width="11.125" style="333" customWidth="1"/>
    <col min="19" max="20" width="9.25390625" style="333" customWidth="1"/>
    <col min="21" max="21" width="5.625" style="333" customWidth="1"/>
    <col min="22" max="22" width="3.125" style="419" customWidth="1"/>
    <col min="23" max="23" width="3.75390625" style="333" customWidth="1"/>
    <col min="24" max="24" width="11.125" style="333" customWidth="1"/>
    <col min="25" max="26" width="9.25390625" style="333" customWidth="1"/>
    <col min="27" max="27" width="5.625" style="333" customWidth="1"/>
    <col min="28" max="28" width="3.125" style="419" customWidth="1"/>
    <col min="29" max="29" width="3.875" style="419" customWidth="1"/>
    <col min="30" max="30" width="11.125" style="333" customWidth="1"/>
    <col min="31" max="32" width="9.25390625" style="333" customWidth="1"/>
    <col min="33" max="33" width="9.125" style="333" hidden="1" customWidth="1"/>
    <col min="34" max="34" width="8.375" style="333" hidden="1" customWidth="1"/>
    <col min="35" max="35" width="3.625" style="419" hidden="1" customWidth="1"/>
    <col min="36" max="37" width="9.375" style="333" hidden="1" customWidth="1"/>
    <col min="38" max="16384" width="9.00390625" style="333" customWidth="1"/>
  </cols>
  <sheetData>
    <row r="1" spans="4:36" ht="40.5" customHeight="1">
      <c r="D1" s="187"/>
      <c r="E1" s="187"/>
      <c r="F1" s="672" t="s">
        <v>251</v>
      </c>
      <c r="G1" s="672"/>
      <c r="H1" s="672"/>
      <c r="I1" s="672"/>
      <c r="J1" s="744"/>
      <c r="K1" s="744"/>
      <c r="L1" s="744"/>
      <c r="P1" s="744"/>
      <c r="Q1" s="744"/>
      <c r="R1" s="744"/>
      <c r="W1" s="419"/>
      <c r="X1" s="419"/>
      <c r="AD1" s="419"/>
      <c r="AE1" s="682" t="s">
        <v>515</v>
      </c>
      <c r="AF1" s="682"/>
      <c r="AI1" s="333"/>
      <c r="AJ1" s="419"/>
    </row>
    <row r="2" spans="1:36" ht="40.5" customHeight="1">
      <c r="A2" s="656" t="s">
        <v>131</v>
      </c>
      <c r="B2" s="656"/>
      <c r="D2" s="673" t="s">
        <v>357</v>
      </c>
      <c r="E2" s="674"/>
      <c r="F2" s="676">
        <f>'合計表'!E3</f>
        <v>0</v>
      </c>
      <c r="G2" s="677"/>
      <c r="H2" s="677"/>
      <c r="I2" s="678"/>
      <c r="J2" s="746"/>
      <c r="K2" s="648"/>
      <c r="L2" s="648"/>
      <c r="M2" s="420"/>
      <c r="N2" s="420"/>
      <c r="O2" s="420"/>
      <c r="P2" s="747"/>
      <c r="Q2" s="747"/>
      <c r="R2" s="747"/>
      <c r="AE2" s="419"/>
      <c r="AH2" s="740" t="s">
        <v>558</v>
      </c>
      <c r="AI2" s="740"/>
      <c r="AJ2" s="740"/>
    </row>
    <row r="3" spans="1:31" ht="40.5" customHeight="1" thickBot="1">
      <c r="A3" s="657" t="s">
        <v>516</v>
      </c>
      <c r="B3" s="658"/>
      <c r="C3" s="7"/>
      <c r="D3" s="651" t="s">
        <v>517</v>
      </c>
      <c r="E3" s="652"/>
      <c r="F3" s="661">
        <f>'合計表'!E4</f>
        <v>0</v>
      </c>
      <c r="G3" s="662"/>
      <c r="H3" s="662"/>
      <c r="I3" s="663"/>
      <c r="J3" s="650" t="s">
        <v>275</v>
      </c>
      <c r="K3" s="651"/>
      <c r="L3" s="652"/>
      <c r="M3" s="748" t="str">
        <f>'合計表'!K4</f>
        <v>年　　月　　日（　）</v>
      </c>
      <c r="N3" s="749"/>
      <c r="O3" s="749"/>
      <c r="P3" s="749"/>
      <c r="Q3" s="749"/>
      <c r="R3" s="750"/>
      <c r="S3" s="14" t="s">
        <v>518</v>
      </c>
      <c r="T3" s="735">
        <f>'合計表'!P4</f>
        <v>0</v>
      </c>
      <c r="U3" s="736"/>
      <c r="V3" s="650" t="s">
        <v>262</v>
      </c>
      <c r="W3" s="651"/>
      <c r="X3" s="652"/>
      <c r="Y3" s="676">
        <f>'北信１'!S3</f>
        <v>0</v>
      </c>
      <c r="Z3" s="677"/>
      <c r="AA3" s="678"/>
      <c r="AB3" s="427"/>
      <c r="AC3" s="427"/>
      <c r="AD3" s="427"/>
      <c r="AE3" s="427"/>
    </row>
    <row r="4" spans="1:32" ht="40.5" customHeight="1" thickBot="1">
      <c r="A4" s="670" t="s">
        <v>642</v>
      </c>
      <c r="B4" s="671"/>
      <c r="C4" s="12"/>
      <c r="D4" s="648" t="s">
        <v>385</v>
      </c>
      <c r="E4" s="649"/>
      <c r="F4" s="650">
        <f>'合計表'!E5</f>
        <v>0</v>
      </c>
      <c r="G4" s="651"/>
      <c r="H4" s="651"/>
      <c r="I4" s="652"/>
      <c r="J4" s="650" t="s">
        <v>248</v>
      </c>
      <c r="K4" s="651"/>
      <c r="L4" s="652"/>
      <c r="M4" s="661">
        <f>'合計表'!K5</f>
        <v>0</v>
      </c>
      <c r="N4" s="662"/>
      <c r="O4" s="662"/>
      <c r="P4" s="662"/>
      <c r="Q4" s="662"/>
      <c r="R4" s="663"/>
      <c r="S4" s="4" t="s">
        <v>386</v>
      </c>
      <c r="T4" s="684">
        <f>'合計表'!P5</f>
        <v>0</v>
      </c>
      <c r="U4" s="685"/>
      <c r="V4" s="685"/>
      <c r="W4" s="685"/>
      <c r="X4" s="685"/>
      <c r="Y4" s="685"/>
      <c r="Z4" s="685"/>
      <c r="AA4" s="686"/>
      <c r="AB4" s="6"/>
      <c r="AC4" s="6"/>
      <c r="AD4" s="6"/>
      <c r="AE4" s="710">
        <f>SUM(AF11,AF36,AF43)</f>
        <v>0</v>
      </c>
      <c r="AF4" s="710"/>
    </row>
    <row r="5" spans="10:18" ht="9" customHeight="1" thickBot="1">
      <c r="J5" s="745"/>
      <c r="K5" s="745"/>
      <c r="L5" s="745"/>
      <c r="P5" s="745"/>
      <c r="Q5" s="745"/>
      <c r="R5" s="745"/>
    </row>
    <row r="6" spans="1:37" ht="21.75" customHeight="1" thickBot="1">
      <c r="A6" s="653" t="s">
        <v>635</v>
      </c>
      <c r="B6" s="654"/>
      <c r="C6" s="654"/>
      <c r="D6" s="655"/>
      <c r="E6" s="754"/>
      <c r="F6" s="755"/>
      <c r="G6" s="755"/>
      <c r="H6" s="756"/>
      <c r="I6" s="653" t="s">
        <v>636</v>
      </c>
      <c r="J6" s="654"/>
      <c r="K6" s="654"/>
      <c r="L6" s="654"/>
      <c r="M6" s="654"/>
      <c r="N6" s="655"/>
      <c r="O6" s="754"/>
      <c r="P6" s="755"/>
      <c r="Q6" s="755"/>
      <c r="R6" s="755"/>
      <c r="S6" s="755"/>
      <c r="T6" s="756"/>
      <c r="U6" s="667" t="s">
        <v>268</v>
      </c>
      <c r="V6" s="668"/>
      <c r="W6" s="668"/>
      <c r="X6" s="668"/>
      <c r="Y6" s="668"/>
      <c r="Z6" s="669"/>
      <c r="AA6" s="754"/>
      <c r="AB6" s="755"/>
      <c r="AC6" s="755"/>
      <c r="AD6" s="755"/>
      <c r="AE6" s="755"/>
      <c r="AF6" s="756"/>
      <c r="AG6" s="9"/>
      <c r="AH6" s="9"/>
      <c r="AI6" s="9"/>
      <c r="AJ6" s="9"/>
      <c r="AK6" s="9"/>
    </row>
    <row r="7" spans="1:36" ht="21.75" customHeight="1">
      <c r="A7" s="34" t="s">
        <v>263</v>
      </c>
      <c r="B7" s="65" t="s">
        <v>637</v>
      </c>
      <c r="C7" s="65" t="s">
        <v>264</v>
      </c>
      <c r="D7" s="38" t="s">
        <v>265</v>
      </c>
      <c r="E7" s="34"/>
      <c r="F7" s="64"/>
      <c r="G7" s="64"/>
      <c r="H7" s="38"/>
      <c r="I7" s="34" t="s">
        <v>263</v>
      </c>
      <c r="J7" s="716" t="s">
        <v>637</v>
      </c>
      <c r="K7" s="716"/>
      <c r="L7" s="716"/>
      <c r="M7" s="64" t="s">
        <v>264</v>
      </c>
      <c r="N7" s="38" t="s">
        <v>265</v>
      </c>
      <c r="O7" s="34"/>
      <c r="P7" s="716"/>
      <c r="Q7" s="716"/>
      <c r="R7" s="716"/>
      <c r="S7" s="64"/>
      <c r="T7" s="38"/>
      <c r="U7" s="34" t="s">
        <v>638</v>
      </c>
      <c r="V7" s="716" t="s">
        <v>465</v>
      </c>
      <c r="W7" s="716"/>
      <c r="X7" s="716"/>
      <c r="Y7" s="64" t="s">
        <v>466</v>
      </c>
      <c r="Z7" s="90" t="s">
        <v>467</v>
      </c>
      <c r="AA7" s="34" t="s">
        <v>639</v>
      </c>
      <c r="AB7" s="717" t="s">
        <v>270</v>
      </c>
      <c r="AC7" s="717"/>
      <c r="AD7" s="717"/>
      <c r="AE7" s="64" t="s">
        <v>466</v>
      </c>
      <c r="AF7" s="90" t="s">
        <v>467</v>
      </c>
      <c r="AG7" s="427"/>
      <c r="AH7" s="428"/>
      <c r="AI7" s="429"/>
      <c r="AJ7" s="428"/>
    </row>
    <row r="8" spans="1:36" ht="21.75" customHeight="1">
      <c r="A8" s="105"/>
      <c r="B8" s="97" t="s">
        <v>283</v>
      </c>
      <c r="C8" s="302" t="s">
        <v>620</v>
      </c>
      <c r="D8" s="313" t="s">
        <v>620</v>
      </c>
      <c r="E8" s="105"/>
      <c r="F8" s="27"/>
      <c r="G8" s="241"/>
      <c r="H8" s="275"/>
      <c r="I8" s="44"/>
      <c r="J8" s="711" t="s">
        <v>640</v>
      </c>
      <c r="K8" s="712"/>
      <c r="L8" s="713"/>
      <c r="M8" s="496" t="s">
        <v>618</v>
      </c>
      <c r="N8" s="265" t="s">
        <v>527</v>
      </c>
      <c r="O8" s="44"/>
      <c r="P8" s="711"/>
      <c r="Q8" s="712"/>
      <c r="R8" s="713"/>
      <c r="S8" s="158"/>
      <c r="T8" s="48"/>
      <c r="U8" s="44"/>
      <c r="V8" s="711" t="s">
        <v>640</v>
      </c>
      <c r="W8" s="712"/>
      <c r="X8" s="713"/>
      <c r="Y8" s="241">
        <v>3230</v>
      </c>
      <c r="Z8" s="242"/>
      <c r="AA8" s="74"/>
      <c r="AB8" s="711"/>
      <c r="AC8" s="712"/>
      <c r="AD8" s="713"/>
      <c r="AE8" s="178"/>
      <c r="AF8" s="183"/>
      <c r="AG8" s="427"/>
      <c r="AH8" s="428"/>
      <c r="AI8" s="429"/>
      <c r="AJ8" s="428"/>
    </row>
    <row r="9" spans="1:36" ht="21.75" customHeight="1">
      <c r="A9" s="105"/>
      <c r="B9" s="95"/>
      <c r="C9" s="226"/>
      <c r="D9" s="232"/>
      <c r="E9" s="66"/>
      <c r="F9" s="25"/>
      <c r="G9" s="251"/>
      <c r="H9" s="243"/>
      <c r="I9" s="44"/>
      <c r="J9" s="711"/>
      <c r="K9" s="712"/>
      <c r="L9" s="713"/>
      <c r="M9" s="178"/>
      <c r="N9" s="207"/>
      <c r="O9" s="44"/>
      <c r="P9" s="711"/>
      <c r="Q9" s="712"/>
      <c r="R9" s="713"/>
      <c r="S9" s="28"/>
      <c r="T9" s="48"/>
      <c r="U9" s="44"/>
      <c r="V9" s="711"/>
      <c r="W9" s="712"/>
      <c r="X9" s="713"/>
      <c r="Y9" s="28"/>
      <c r="Z9" s="48"/>
      <c r="AA9" s="74"/>
      <c r="AB9" s="711"/>
      <c r="AC9" s="712"/>
      <c r="AD9" s="713"/>
      <c r="AE9" s="178"/>
      <c r="AF9" s="183"/>
      <c r="AG9" s="427"/>
      <c r="AH9" s="428"/>
      <c r="AI9" s="429"/>
      <c r="AJ9" s="428"/>
    </row>
    <row r="10" spans="1:36" ht="21.75" customHeight="1" thickBot="1">
      <c r="A10" s="87"/>
      <c r="B10" s="61"/>
      <c r="C10" s="238"/>
      <c r="D10" s="223">
        <f>SUM(D8:D9)</f>
        <v>0</v>
      </c>
      <c r="E10" s="702"/>
      <c r="F10" s="703"/>
      <c r="G10" s="244"/>
      <c r="H10" s="223"/>
      <c r="I10" s="702" t="s">
        <v>641</v>
      </c>
      <c r="J10" s="714"/>
      <c r="K10" s="714"/>
      <c r="L10" s="715"/>
      <c r="M10" s="244">
        <f>SUM(M8:M9)</f>
        <v>0</v>
      </c>
      <c r="N10" s="260">
        <f>SUM(N8:N9)</f>
        <v>0</v>
      </c>
      <c r="O10" s="702"/>
      <c r="P10" s="714"/>
      <c r="Q10" s="714"/>
      <c r="R10" s="715"/>
      <c r="S10" s="244"/>
      <c r="T10" s="19"/>
      <c r="U10" s="702" t="s">
        <v>641</v>
      </c>
      <c r="V10" s="714"/>
      <c r="W10" s="714"/>
      <c r="X10" s="715"/>
      <c r="Y10" s="244">
        <f>SUM(Y8:Y9)</f>
        <v>3230</v>
      </c>
      <c r="Z10" s="260">
        <f>SUM(Z8:Z9)</f>
        <v>0</v>
      </c>
      <c r="AA10" s="76"/>
      <c r="AB10" s="726"/>
      <c r="AC10" s="726"/>
      <c r="AD10" s="647"/>
      <c r="AE10" s="203"/>
      <c r="AF10" s="184"/>
      <c r="AG10" s="427"/>
      <c r="AH10" s="428"/>
      <c r="AI10" s="429"/>
      <c r="AJ10" s="428"/>
    </row>
    <row r="11" spans="1:36" ht="21.75" customHeight="1" thickBot="1">
      <c r="A11" s="693" t="s">
        <v>559</v>
      </c>
      <c r="B11" s="694"/>
      <c r="C11" s="695"/>
      <c r="D11" s="63"/>
      <c r="E11" s="56"/>
      <c r="F11" s="52"/>
      <c r="G11" s="52"/>
      <c r="H11" s="52"/>
      <c r="I11" s="56"/>
      <c r="J11" s="56"/>
      <c r="K11" s="56"/>
      <c r="L11" s="52"/>
      <c r="M11" s="52"/>
      <c r="N11" s="63"/>
      <c r="O11" s="70"/>
      <c r="P11" s="70"/>
      <c r="Q11" s="70"/>
      <c r="R11" s="70"/>
      <c r="S11" s="70"/>
      <c r="T11" s="70"/>
      <c r="U11" s="70"/>
      <c r="V11" s="56"/>
      <c r="W11" s="52"/>
      <c r="X11" s="52"/>
      <c r="Y11" s="63"/>
      <c r="Z11" s="63"/>
      <c r="AA11" s="659" t="s">
        <v>350</v>
      </c>
      <c r="AB11" s="690"/>
      <c r="AC11" s="690"/>
      <c r="AD11" s="660"/>
      <c r="AE11" s="246">
        <f>C10+M10+Y10</f>
        <v>3230</v>
      </c>
      <c r="AF11" s="329">
        <f>SUM(N10,Z10)</f>
        <v>0</v>
      </c>
      <c r="AG11" s="427"/>
      <c r="AH11" s="428"/>
      <c r="AI11" s="429"/>
      <c r="AJ11" s="428"/>
    </row>
    <row r="12" spans="1:36" ht="21.75" customHeight="1" hidden="1" thickBot="1">
      <c r="A12" s="699"/>
      <c r="B12" s="700"/>
      <c r="C12" s="701"/>
      <c r="D12" s="63"/>
      <c r="E12" s="70"/>
      <c r="F12" s="63"/>
      <c r="G12" s="63"/>
      <c r="H12" s="63"/>
      <c r="I12" s="70"/>
      <c r="J12" s="70"/>
      <c r="K12" s="70"/>
      <c r="L12" s="63"/>
      <c r="M12" s="63"/>
      <c r="N12" s="63"/>
      <c r="O12" s="70"/>
      <c r="P12" s="70"/>
      <c r="Q12" s="70"/>
      <c r="R12" s="63"/>
      <c r="S12" s="63"/>
      <c r="T12" s="63"/>
      <c r="U12" s="63"/>
      <c r="V12" s="70"/>
      <c r="W12" s="63"/>
      <c r="X12" s="63"/>
      <c r="Y12" s="63"/>
      <c r="Z12" s="63"/>
      <c r="AA12" s="63"/>
      <c r="AB12" s="70"/>
      <c r="AC12" s="70"/>
      <c r="AD12" s="63"/>
      <c r="AE12" s="63"/>
      <c r="AF12" s="63"/>
      <c r="AG12" s="427"/>
      <c r="AH12" s="428"/>
      <c r="AI12" s="429"/>
      <c r="AJ12" s="428"/>
    </row>
    <row r="13" spans="1:36" ht="21.75" customHeight="1" thickBot="1">
      <c r="A13" s="696"/>
      <c r="B13" s="697"/>
      <c r="C13" s="698"/>
      <c r="D13" s="63"/>
      <c r="E13" s="56"/>
      <c r="F13" s="52"/>
      <c r="G13" s="52"/>
      <c r="H13" s="52"/>
      <c r="I13" s="56"/>
      <c r="J13" s="56"/>
      <c r="K13" s="56"/>
      <c r="L13" s="52"/>
      <c r="M13" s="52"/>
      <c r="N13" s="63"/>
      <c r="O13" s="70"/>
      <c r="P13" s="70"/>
      <c r="Q13" s="70"/>
      <c r="R13" s="63"/>
      <c r="S13" s="63"/>
      <c r="T13" s="63"/>
      <c r="U13" s="63"/>
      <c r="V13" s="70"/>
      <c r="W13" s="70"/>
      <c r="X13" s="70"/>
      <c r="Y13" s="70"/>
      <c r="Z13" s="70"/>
      <c r="AA13" s="52"/>
      <c r="AB13" s="56"/>
      <c r="AC13" s="56"/>
      <c r="AD13" s="52"/>
      <c r="AE13" s="52"/>
      <c r="AF13" s="63"/>
      <c r="AG13" s="427"/>
      <c r="AH13" s="428"/>
      <c r="AI13" s="429"/>
      <c r="AJ13" s="428"/>
    </row>
    <row r="14" spans="1:37" ht="21.75" customHeight="1" thickBot="1">
      <c r="A14" s="653" t="s">
        <v>520</v>
      </c>
      <c r="B14" s="654"/>
      <c r="C14" s="654"/>
      <c r="D14" s="655"/>
      <c r="E14" s="653" t="s">
        <v>457</v>
      </c>
      <c r="F14" s="654"/>
      <c r="G14" s="654"/>
      <c r="H14" s="655"/>
      <c r="I14" s="653" t="s">
        <v>268</v>
      </c>
      <c r="J14" s="654"/>
      <c r="K14" s="654"/>
      <c r="L14" s="654"/>
      <c r="M14" s="654"/>
      <c r="N14" s="655"/>
      <c r="O14" s="653" t="s">
        <v>268</v>
      </c>
      <c r="P14" s="654"/>
      <c r="Q14" s="654"/>
      <c r="R14" s="654"/>
      <c r="S14" s="654"/>
      <c r="T14" s="655"/>
      <c r="U14" s="667" t="s">
        <v>268</v>
      </c>
      <c r="V14" s="668"/>
      <c r="W14" s="668"/>
      <c r="X14" s="668"/>
      <c r="Y14" s="668"/>
      <c r="Z14" s="669"/>
      <c r="AA14" s="653" t="s">
        <v>268</v>
      </c>
      <c r="AB14" s="654"/>
      <c r="AC14" s="654"/>
      <c r="AD14" s="654"/>
      <c r="AE14" s="654"/>
      <c r="AF14" s="655"/>
      <c r="AG14" s="9"/>
      <c r="AH14" s="9"/>
      <c r="AI14" s="9"/>
      <c r="AJ14" s="9"/>
      <c r="AK14" s="9"/>
    </row>
    <row r="15" spans="1:36" ht="21.75" customHeight="1">
      <c r="A15" s="67" t="s">
        <v>263</v>
      </c>
      <c r="B15" s="25" t="s">
        <v>542</v>
      </c>
      <c r="C15" s="25" t="s">
        <v>264</v>
      </c>
      <c r="D15" s="81" t="s">
        <v>265</v>
      </c>
      <c r="E15" s="67" t="s">
        <v>263</v>
      </c>
      <c r="F15" s="25" t="s">
        <v>542</v>
      </c>
      <c r="G15" s="25" t="s">
        <v>264</v>
      </c>
      <c r="H15" s="81" t="s">
        <v>265</v>
      </c>
      <c r="I15" s="67" t="s">
        <v>263</v>
      </c>
      <c r="J15" s="737" t="s">
        <v>542</v>
      </c>
      <c r="K15" s="738"/>
      <c r="L15" s="739"/>
      <c r="M15" s="25" t="s">
        <v>264</v>
      </c>
      <c r="N15" s="81" t="s">
        <v>265</v>
      </c>
      <c r="O15" s="67" t="s">
        <v>263</v>
      </c>
      <c r="P15" s="737" t="s">
        <v>542</v>
      </c>
      <c r="Q15" s="738"/>
      <c r="R15" s="739"/>
      <c r="S15" s="25" t="s">
        <v>264</v>
      </c>
      <c r="T15" s="81" t="s">
        <v>265</v>
      </c>
      <c r="U15" s="67" t="s">
        <v>263</v>
      </c>
      <c r="V15" s="732" t="s">
        <v>465</v>
      </c>
      <c r="W15" s="733"/>
      <c r="X15" s="734"/>
      <c r="Y15" s="98" t="s">
        <v>466</v>
      </c>
      <c r="Z15" s="83" t="s">
        <v>467</v>
      </c>
      <c r="AA15" s="67" t="s">
        <v>263</v>
      </c>
      <c r="AB15" s="741" t="s">
        <v>270</v>
      </c>
      <c r="AC15" s="742"/>
      <c r="AD15" s="743"/>
      <c r="AE15" s="98" t="s">
        <v>466</v>
      </c>
      <c r="AF15" s="110" t="s">
        <v>467</v>
      </c>
      <c r="AG15" s="427"/>
      <c r="AH15" s="427"/>
      <c r="AI15" s="437" t="s">
        <v>266</v>
      </c>
      <c r="AJ15" s="438" t="s">
        <v>467</v>
      </c>
    </row>
    <row r="16" spans="1:36" ht="21.75" customHeight="1">
      <c r="A16" s="66"/>
      <c r="B16" s="27" t="s">
        <v>391</v>
      </c>
      <c r="C16" s="495">
        <v>3720</v>
      </c>
      <c r="D16" s="242"/>
      <c r="E16" s="44"/>
      <c r="F16" s="27" t="s">
        <v>106</v>
      </c>
      <c r="G16" s="241">
        <v>8660</v>
      </c>
      <c r="H16" s="291">
        <f>IF(H51="",IF(H52="","",H52),H51)</f>
      </c>
      <c r="I16" s="44"/>
      <c r="J16" s="722" t="s">
        <v>64</v>
      </c>
      <c r="K16" s="723"/>
      <c r="L16" s="724"/>
      <c r="M16" s="178" t="s">
        <v>560</v>
      </c>
      <c r="N16" s="178" t="s">
        <v>560</v>
      </c>
      <c r="O16" s="44"/>
      <c r="P16" s="722" t="s">
        <v>64</v>
      </c>
      <c r="Q16" s="723"/>
      <c r="R16" s="724"/>
      <c r="S16" s="177" t="s">
        <v>560</v>
      </c>
      <c r="T16" s="177" t="s">
        <v>560</v>
      </c>
      <c r="U16" s="74"/>
      <c r="V16" s="711" t="s">
        <v>269</v>
      </c>
      <c r="W16" s="712"/>
      <c r="X16" s="713"/>
      <c r="Y16" s="177" t="s">
        <v>560</v>
      </c>
      <c r="Z16" s="177" t="s">
        <v>560</v>
      </c>
      <c r="AA16" s="86"/>
      <c r="AB16" s="722" t="s">
        <v>698</v>
      </c>
      <c r="AC16" s="723"/>
      <c r="AD16" s="724"/>
      <c r="AE16" s="241">
        <v>4280</v>
      </c>
      <c r="AF16" s="242"/>
      <c r="AG16" s="427"/>
      <c r="AH16" s="428"/>
      <c r="AI16" s="439"/>
      <c r="AJ16" s="440"/>
    </row>
    <row r="17" spans="1:36" ht="21.75" customHeight="1">
      <c r="A17" s="112"/>
      <c r="B17" s="27" t="s">
        <v>65</v>
      </c>
      <c r="C17" s="495">
        <v>3070</v>
      </c>
      <c r="D17" s="242"/>
      <c r="E17" s="44"/>
      <c r="F17" s="27"/>
      <c r="G17" s="28"/>
      <c r="H17" s="291"/>
      <c r="I17" s="44"/>
      <c r="J17" s="725" t="s">
        <v>66</v>
      </c>
      <c r="K17" s="170" t="s">
        <v>561</v>
      </c>
      <c r="L17" s="27" t="s">
        <v>695</v>
      </c>
      <c r="M17" s="495">
        <v>750</v>
      </c>
      <c r="N17" s="253"/>
      <c r="O17" s="44"/>
      <c r="P17" s="725" t="s">
        <v>67</v>
      </c>
      <c r="Q17" s="171">
        <v>31</v>
      </c>
      <c r="R17" s="27" t="s">
        <v>68</v>
      </c>
      <c r="S17" s="495">
        <v>820</v>
      </c>
      <c r="T17" s="253"/>
      <c r="U17" s="74"/>
      <c r="V17" s="725" t="s">
        <v>69</v>
      </c>
      <c r="W17" s="171">
        <v>61</v>
      </c>
      <c r="X17" s="27" t="s">
        <v>398</v>
      </c>
      <c r="Y17" s="497">
        <v>1000</v>
      </c>
      <c r="Z17" s="288"/>
      <c r="AA17" s="74"/>
      <c r="AB17" s="722"/>
      <c r="AC17" s="723"/>
      <c r="AD17" s="724"/>
      <c r="AE17" s="241"/>
      <c r="AF17" s="243"/>
      <c r="AG17" s="427"/>
      <c r="AH17" s="428"/>
      <c r="AI17" s="439"/>
      <c r="AJ17" s="440"/>
    </row>
    <row r="18" spans="1:36" ht="21.75" customHeight="1">
      <c r="A18" s="44"/>
      <c r="B18" s="27" t="s">
        <v>392</v>
      </c>
      <c r="C18" s="302" t="s">
        <v>644</v>
      </c>
      <c r="D18" s="242" t="s">
        <v>627</v>
      </c>
      <c r="E18" s="44"/>
      <c r="F18" s="27"/>
      <c r="G18" s="28"/>
      <c r="H18" s="291"/>
      <c r="I18" s="44"/>
      <c r="J18" s="725"/>
      <c r="K18" s="170" t="s">
        <v>417</v>
      </c>
      <c r="L18" s="27" t="s">
        <v>71</v>
      </c>
      <c r="M18" s="495">
        <v>760</v>
      </c>
      <c r="N18" s="253"/>
      <c r="O18" s="44"/>
      <c r="P18" s="725"/>
      <c r="Q18" s="45" t="s">
        <v>562</v>
      </c>
      <c r="R18" s="27" t="s">
        <v>72</v>
      </c>
      <c r="S18" s="495" t="s">
        <v>618</v>
      </c>
      <c r="T18" s="253" t="s">
        <v>527</v>
      </c>
      <c r="U18" s="74"/>
      <c r="V18" s="725"/>
      <c r="W18" s="171">
        <v>62</v>
      </c>
      <c r="X18" s="27" t="s">
        <v>399</v>
      </c>
      <c r="Y18" s="497">
        <v>850</v>
      </c>
      <c r="Z18" s="288"/>
      <c r="AA18" s="74"/>
      <c r="AB18" s="722"/>
      <c r="AC18" s="723"/>
      <c r="AD18" s="724"/>
      <c r="AE18" s="241"/>
      <c r="AF18" s="243"/>
      <c r="AG18" s="427"/>
      <c r="AH18" s="428"/>
      <c r="AI18" s="439"/>
      <c r="AJ18" s="440"/>
    </row>
    <row r="19" spans="1:36" ht="21.75" customHeight="1" thickBot="1">
      <c r="A19" s="66"/>
      <c r="B19" s="27" t="s">
        <v>393</v>
      </c>
      <c r="C19" s="302" t="s">
        <v>527</v>
      </c>
      <c r="D19" s="242" t="s">
        <v>527</v>
      </c>
      <c r="E19" s="44"/>
      <c r="F19" s="27"/>
      <c r="G19" s="28"/>
      <c r="H19" s="291"/>
      <c r="I19" s="44"/>
      <c r="J19" s="725"/>
      <c r="K19" s="170" t="s">
        <v>418</v>
      </c>
      <c r="L19" s="27" t="s">
        <v>456</v>
      </c>
      <c r="M19" s="495">
        <v>830</v>
      </c>
      <c r="N19" s="253"/>
      <c r="O19" s="44"/>
      <c r="P19" s="725"/>
      <c r="Q19" s="45" t="s">
        <v>433</v>
      </c>
      <c r="R19" s="27" t="s">
        <v>74</v>
      </c>
      <c r="S19" s="495">
        <v>870</v>
      </c>
      <c r="T19" s="253"/>
      <c r="U19" s="74"/>
      <c r="V19" s="725"/>
      <c r="W19" s="171">
        <v>63</v>
      </c>
      <c r="X19" s="27" t="s">
        <v>70</v>
      </c>
      <c r="Y19" s="497">
        <v>900</v>
      </c>
      <c r="Z19" s="288"/>
      <c r="AA19" s="74"/>
      <c r="AB19" s="722"/>
      <c r="AC19" s="723"/>
      <c r="AD19" s="724"/>
      <c r="AE19" s="241"/>
      <c r="AF19" s="243"/>
      <c r="AG19" s="427"/>
      <c r="AH19" s="428"/>
      <c r="AI19" s="441"/>
      <c r="AJ19" s="442"/>
    </row>
    <row r="20" spans="1:36" ht="21.75" customHeight="1">
      <c r="A20" s="112"/>
      <c r="B20" s="27"/>
      <c r="C20" s="241"/>
      <c r="D20" s="253"/>
      <c r="E20" s="44"/>
      <c r="F20" s="27"/>
      <c r="G20" s="28"/>
      <c r="H20" s="291"/>
      <c r="I20" s="44"/>
      <c r="J20" s="725"/>
      <c r="K20" s="170" t="s">
        <v>419</v>
      </c>
      <c r="L20" s="27" t="s">
        <v>75</v>
      </c>
      <c r="M20" s="495">
        <v>620</v>
      </c>
      <c r="N20" s="253"/>
      <c r="O20" s="44"/>
      <c r="P20" s="725"/>
      <c r="Q20" s="45" t="s">
        <v>434</v>
      </c>
      <c r="R20" s="27" t="s">
        <v>76</v>
      </c>
      <c r="S20" s="495">
        <v>1030</v>
      </c>
      <c r="T20" s="253"/>
      <c r="U20" s="74"/>
      <c r="V20" s="725"/>
      <c r="W20" s="171">
        <v>64</v>
      </c>
      <c r="X20" s="27" t="s">
        <v>77</v>
      </c>
      <c r="Y20" s="495" t="s">
        <v>618</v>
      </c>
      <c r="Z20" s="253" t="s">
        <v>527</v>
      </c>
      <c r="AA20" s="74"/>
      <c r="AB20" s="722"/>
      <c r="AC20" s="723"/>
      <c r="AD20" s="724"/>
      <c r="AE20" s="241"/>
      <c r="AF20" s="243"/>
      <c r="AG20" s="427"/>
      <c r="AH20" s="427"/>
      <c r="AI20" s="443"/>
      <c r="AJ20" s="444"/>
    </row>
    <row r="21" spans="1:36" ht="21.75" customHeight="1">
      <c r="A21" s="113"/>
      <c r="B21" s="27"/>
      <c r="C21" s="241"/>
      <c r="D21" s="243"/>
      <c r="E21" s="86"/>
      <c r="F21" s="27"/>
      <c r="G21" s="27"/>
      <c r="H21" s="208"/>
      <c r="I21" s="86"/>
      <c r="J21" s="725"/>
      <c r="K21" s="170" t="s">
        <v>420</v>
      </c>
      <c r="L21" s="27" t="s">
        <v>78</v>
      </c>
      <c r="M21" s="495">
        <v>1180</v>
      </c>
      <c r="N21" s="253"/>
      <c r="O21" s="44"/>
      <c r="P21" s="725"/>
      <c r="Q21" s="45" t="s">
        <v>435</v>
      </c>
      <c r="R21" s="27" t="s">
        <v>79</v>
      </c>
      <c r="S21" s="495">
        <v>300</v>
      </c>
      <c r="T21" s="253"/>
      <c r="U21" s="74"/>
      <c r="V21" s="725"/>
      <c r="W21" s="171">
        <v>65</v>
      </c>
      <c r="X21" s="27" t="s">
        <v>400</v>
      </c>
      <c r="Y21" s="497">
        <v>810</v>
      </c>
      <c r="Z21" s="288"/>
      <c r="AA21" s="74"/>
      <c r="AB21" s="722"/>
      <c r="AC21" s="723"/>
      <c r="AD21" s="724"/>
      <c r="AE21" s="241"/>
      <c r="AF21" s="243"/>
      <c r="AG21" s="427"/>
      <c r="AH21" s="428"/>
      <c r="AI21" s="429"/>
      <c r="AJ21" s="428"/>
    </row>
    <row r="22" spans="1:36" ht="21.75" customHeight="1">
      <c r="A22" s="113"/>
      <c r="B22" s="111"/>
      <c r="C22" s="241"/>
      <c r="D22" s="243"/>
      <c r="E22" s="86"/>
      <c r="F22" s="27"/>
      <c r="G22" s="27"/>
      <c r="H22" s="208"/>
      <c r="I22" s="86"/>
      <c r="J22" s="725"/>
      <c r="K22" s="170" t="s">
        <v>421</v>
      </c>
      <c r="L22" s="27" t="s">
        <v>80</v>
      </c>
      <c r="M22" s="496" t="s">
        <v>618</v>
      </c>
      <c r="N22" s="265" t="s">
        <v>527</v>
      </c>
      <c r="O22" s="44"/>
      <c r="P22" s="725" t="s">
        <v>81</v>
      </c>
      <c r="Q22" s="45" t="s">
        <v>563</v>
      </c>
      <c r="R22" s="27" t="s">
        <v>82</v>
      </c>
      <c r="S22" s="495">
        <v>1110</v>
      </c>
      <c r="T22" s="253"/>
      <c r="U22" s="74"/>
      <c r="V22" s="725"/>
      <c r="W22" s="171">
        <v>66</v>
      </c>
      <c r="X22" s="27" t="s">
        <v>401</v>
      </c>
      <c r="Y22" s="241" t="s">
        <v>731</v>
      </c>
      <c r="Z22" s="253"/>
      <c r="AA22" s="74"/>
      <c r="AB22" s="722"/>
      <c r="AC22" s="723"/>
      <c r="AD22" s="724"/>
      <c r="AE22" s="241"/>
      <c r="AF22" s="243"/>
      <c r="AG22" s="427"/>
      <c r="AH22" s="428"/>
      <c r="AI22" s="429"/>
      <c r="AJ22" s="428"/>
    </row>
    <row r="23" spans="1:36" ht="21.75" customHeight="1">
      <c r="A23" s="66"/>
      <c r="B23" s="27"/>
      <c r="C23" s="241"/>
      <c r="D23" s="243"/>
      <c r="E23" s="66"/>
      <c r="F23" s="27"/>
      <c r="G23" s="27"/>
      <c r="H23" s="208"/>
      <c r="I23" s="66"/>
      <c r="J23" s="725"/>
      <c r="K23" s="170" t="s">
        <v>422</v>
      </c>
      <c r="L23" s="27" t="s">
        <v>2</v>
      </c>
      <c r="M23" s="495">
        <v>500</v>
      </c>
      <c r="N23" s="253"/>
      <c r="O23" s="66"/>
      <c r="P23" s="725"/>
      <c r="Q23" s="45" t="s">
        <v>436</v>
      </c>
      <c r="R23" s="27" t="s">
        <v>83</v>
      </c>
      <c r="S23" s="495">
        <v>800</v>
      </c>
      <c r="T23" s="253"/>
      <c r="U23" s="86"/>
      <c r="V23" s="725" t="s">
        <v>84</v>
      </c>
      <c r="W23" s="171">
        <v>70</v>
      </c>
      <c r="X23" s="27" t="s">
        <v>85</v>
      </c>
      <c r="Y23" s="497">
        <v>840</v>
      </c>
      <c r="Z23" s="288"/>
      <c r="AA23" s="86"/>
      <c r="AB23" s="722"/>
      <c r="AC23" s="723"/>
      <c r="AD23" s="724"/>
      <c r="AE23" s="241"/>
      <c r="AF23" s="243"/>
      <c r="AG23" s="427"/>
      <c r="AH23" s="427"/>
      <c r="AI23" s="434"/>
      <c r="AJ23" s="427"/>
    </row>
    <row r="24" spans="1:36" ht="21.75" customHeight="1">
      <c r="A24" s="66"/>
      <c r="B24" s="27"/>
      <c r="C24" s="241"/>
      <c r="D24" s="243"/>
      <c r="E24" s="66"/>
      <c r="F24" s="27"/>
      <c r="G24" s="27"/>
      <c r="H24" s="208"/>
      <c r="I24" s="66"/>
      <c r="J24" s="725"/>
      <c r="K24" s="170" t="s">
        <v>423</v>
      </c>
      <c r="L24" s="27" t="s">
        <v>634</v>
      </c>
      <c r="M24" s="495">
        <v>630</v>
      </c>
      <c r="N24" s="253"/>
      <c r="O24" s="66"/>
      <c r="P24" s="725"/>
      <c r="Q24" s="45" t="s">
        <v>437</v>
      </c>
      <c r="R24" s="27" t="s">
        <v>86</v>
      </c>
      <c r="S24" s="495">
        <v>830</v>
      </c>
      <c r="T24" s="253"/>
      <c r="U24" s="112"/>
      <c r="V24" s="725"/>
      <c r="W24" s="171">
        <v>71</v>
      </c>
      <c r="X24" s="27" t="s">
        <v>87</v>
      </c>
      <c r="Y24" s="497">
        <v>950</v>
      </c>
      <c r="Z24" s="288"/>
      <c r="AA24" s="86"/>
      <c r="AB24" s="722"/>
      <c r="AC24" s="723"/>
      <c r="AD24" s="724"/>
      <c r="AE24" s="241"/>
      <c r="AF24" s="243"/>
      <c r="AG24" s="427"/>
      <c r="AH24" s="427"/>
      <c r="AI24" s="434"/>
      <c r="AJ24" s="427"/>
    </row>
    <row r="25" spans="1:36" ht="21.75" customHeight="1">
      <c r="A25" s="44"/>
      <c r="B25" s="27"/>
      <c r="C25" s="241"/>
      <c r="D25" s="243"/>
      <c r="E25" s="44"/>
      <c r="F25" s="28"/>
      <c r="G25" s="28"/>
      <c r="H25" s="291"/>
      <c r="I25" s="44"/>
      <c r="J25" s="725"/>
      <c r="K25" s="170" t="s">
        <v>424</v>
      </c>
      <c r="L25" s="27" t="s">
        <v>88</v>
      </c>
      <c r="M25" s="495">
        <v>830</v>
      </c>
      <c r="N25" s="253"/>
      <c r="O25" s="66"/>
      <c r="P25" s="725"/>
      <c r="Q25" s="45" t="s">
        <v>438</v>
      </c>
      <c r="R25" s="27" t="s">
        <v>89</v>
      </c>
      <c r="S25" s="495">
        <v>1150</v>
      </c>
      <c r="T25" s="253"/>
      <c r="U25" s="86"/>
      <c r="V25" s="725"/>
      <c r="W25" s="171">
        <v>72</v>
      </c>
      <c r="X25" s="27" t="s">
        <v>90</v>
      </c>
      <c r="Y25" s="495" t="s">
        <v>618</v>
      </c>
      <c r="Z25" s="253" t="s">
        <v>531</v>
      </c>
      <c r="AA25" s="74"/>
      <c r="AB25" s="722"/>
      <c r="AC25" s="723"/>
      <c r="AD25" s="724"/>
      <c r="AE25" s="241"/>
      <c r="AF25" s="243"/>
      <c r="AG25" s="427"/>
      <c r="AH25" s="428"/>
      <c r="AI25" s="429"/>
      <c r="AJ25" s="428"/>
    </row>
    <row r="26" spans="1:36" ht="21.75" customHeight="1">
      <c r="A26" s="66"/>
      <c r="B26" s="45"/>
      <c r="C26" s="241"/>
      <c r="D26" s="243"/>
      <c r="E26" s="44"/>
      <c r="F26" s="28"/>
      <c r="G26" s="28"/>
      <c r="H26" s="291"/>
      <c r="I26" s="44"/>
      <c r="J26" s="725"/>
      <c r="K26" s="170" t="s">
        <v>425</v>
      </c>
      <c r="L26" s="27" t="s">
        <v>91</v>
      </c>
      <c r="M26" s="495">
        <v>760</v>
      </c>
      <c r="N26" s="253"/>
      <c r="O26" s="44"/>
      <c r="P26" s="725"/>
      <c r="Q26" s="45" t="s">
        <v>439</v>
      </c>
      <c r="R26" s="27" t="s">
        <v>92</v>
      </c>
      <c r="S26" s="496" t="s">
        <v>618</v>
      </c>
      <c r="T26" s="265" t="s">
        <v>658</v>
      </c>
      <c r="U26" s="74"/>
      <c r="V26" s="725"/>
      <c r="W26" s="171">
        <v>73</v>
      </c>
      <c r="X26" s="27" t="s">
        <v>93</v>
      </c>
      <c r="Y26" s="497">
        <v>650</v>
      </c>
      <c r="Z26" s="242"/>
      <c r="AA26" s="74"/>
      <c r="AB26" s="722"/>
      <c r="AC26" s="723"/>
      <c r="AD26" s="724"/>
      <c r="AE26" s="241"/>
      <c r="AF26" s="243"/>
      <c r="AG26" s="427"/>
      <c r="AH26" s="428"/>
      <c r="AI26" s="429"/>
      <c r="AJ26" s="428"/>
    </row>
    <row r="27" spans="1:36" ht="21.75" customHeight="1">
      <c r="A27" s="66"/>
      <c r="B27" s="45"/>
      <c r="C27" s="241"/>
      <c r="D27" s="243"/>
      <c r="E27" s="44"/>
      <c r="F27" s="28"/>
      <c r="G27" s="28"/>
      <c r="H27" s="291"/>
      <c r="I27" s="44"/>
      <c r="J27" s="725"/>
      <c r="K27" s="170" t="s">
        <v>426</v>
      </c>
      <c r="L27" s="27" t="s">
        <v>715</v>
      </c>
      <c r="M27" s="495" t="s">
        <v>618</v>
      </c>
      <c r="N27" s="253" t="s">
        <v>527</v>
      </c>
      <c r="O27" s="44"/>
      <c r="P27" s="718" t="s">
        <v>95</v>
      </c>
      <c r="Q27" s="45" t="s">
        <v>564</v>
      </c>
      <c r="R27" s="27" t="s">
        <v>96</v>
      </c>
      <c r="S27" s="495">
        <v>510</v>
      </c>
      <c r="T27" s="253"/>
      <c r="U27" s="74"/>
      <c r="V27" s="725"/>
      <c r="W27" s="171">
        <v>74</v>
      </c>
      <c r="X27" s="27" t="s">
        <v>97</v>
      </c>
      <c r="Y27" s="497">
        <v>260</v>
      </c>
      <c r="Z27" s="242"/>
      <c r="AA27" s="74"/>
      <c r="AB27" s="722"/>
      <c r="AC27" s="723"/>
      <c r="AD27" s="724"/>
      <c r="AE27" s="241"/>
      <c r="AF27" s="243"/>
      <c r="AG27" s="427"/>
      <c r="AH27" s="428"/>
      <c r="AI27" s="429"/>
      <c r="AJ27" s="428"/>
    </row>
    <row r="28" spans="1:36" ht="21.75" customHeight="1">
      <c r="A28" s="113"/>
      <c r="B28" s="111"/>
      <c r="C28" s="241"/>
      <c r="D28" s="243"/>
      <c r="E28" s="44"/>
      <c r="F28" s="28"/>
      <c r="G28" s="28"/>
      <c r="H28" s="291"/>
      <c r="I28" s="44"/>
      <c r="J28" s="725"/>
      <c r="K28" s="170" t="s">
        <v>427</v>
      </c>
      <c r="L28" s="27" t="s">
        <v>716</v>
      </c>
      <c r="M28" s="495">
        <v>650</v>
      </c>
      <c r="N28" s="253"/>
      <c r="O28" s="44"/>
      <c r="P28" s="719"/>
      <c r="Q28" s="45" t="s">
        <v>440</v>
      </c>
      <c r="R28" s="27" t="s">
        <v>98</v>
      </c>
      <c r="S28" s="495">
        <v>820</v>
      </c>
      <c r="T28" s="253"/>
      <c r="U28" s="74"/>
      <c r="V28" s="711" t="s">
        <v>273</v>
      </c>
      <c r="W28" s="712"/>
      <c r="X28" s="713"/>
      <c r="Y28" s="241">
        <f>SUM(M17:M34,S17:S33,Y17:Y27)</f>
        <v>28400</v>
      </c>
      <c r="Z28" s="256">
        <f>SUM(N17:N34,T17:T33,Z17:Z27)</f>
        <v>0</v>
      </c>
      <c r="AA28" s="74"/>
      <c r="AB28" s="722"/>
      <c r="AC28" s="723"/>
      <c r="AD28" s="724"/>
      <c r="AE28" s="241"/>
      <c r="AF28" s="243"/>
      <c r="AG28" s="427"/>
      <c r="AH28" s="428"/>
      <c r="AI28" s="429"/>
      <c r="AJ28" s="428"/>
    </row>
    <row r="29" spans="1:36" ht="21.75" customHeight="1">
      <c r="A29" s="66"/>
      <c r="B29" s="45"/>
      <c r="C29" s="241"/>
      <c r="D29" s="243"/>
      <c r="E29" s="44"/>
      <c r="F29" s="28"/>
      <c r="G29" s="28"/>
      <c r="H29" s="291"/>
      <c r="I29" s="44"/>
      <c r="J29" s="725"/>
      <c r="K29" s="170" t="s">
        <v>428</v>
      </c>
      <c r="L29" s="27" t="s">
        <v>99</v>
      </c>
      <c r="M29" s="495">
        <v>750</v>
      </c>
      <c r="N29" s="253"/>
      <c r="O29" s="44"/>
      <c r="P29" s="719"/>
      <c r="Q29" s="45" t="s">
        <v>441</v>
      </c>
      <c r="R29" s="27" t="s">
        <v>100</v>
      </c>
      <c r="S29" s="495">
        <v>1350</v>
      </c>
      <c r="T29" s="253"/>
      <c r="U29" s="51"/>
      <c r="V29" s="722"/>
      <c r="W29" s="723"/>
      <c r="X29" s="724"/>
      <c r="Y29" s="178"/>
      <c r="Z29" s="183"/>
      <c r="AA29" s="74"/>
      <c r="AB29" s="722"/>
      <c r="AC29" s="723"/>
      <c r="AD29" s="724"/>
      <c r="AE29" s="241"/>
      <c r="AF29" s="243"/>
      <c r="AG29" s="427"/>
      <c r="AH29" s="428"/>
      <c r="AI29" s="429"/>
      <c r="AJ29" s="428"/>
    </row>
    <row r="30" spans="1:36" ht="21.75" customHeight="1">
      <c r="A30" s="66"/>
      <c r="B30" s="45"/>
      <c r="C30" s="241"/>
      <c r="D30" s="243"/>
      <c r="E30" s="66"/>
      <c r="F30" s="27"/>
      <c r="G30" s="27"/>
      <c r="H30" s="208"/>
      <c r="I30" s="66"/>
      <c r="J30" s="725"/>
      <c r="K30" s="170" t="s">
        <v>429</v>
      </c>
      <c r="L30" s="27" t="s">
        <v>101</v>
      </c>
      <c r="M30" s="496" t="s">
        <v>618</v>
      </c>
      <c r="N30" s="265" t="s">
        <v>620</v>
      </c>
      <c r="O30" s="66"/>
      <c r="P30" s="719"/>
      <c r="Q30" s="45" t="s">
        <v>565</v>
      </c>
      <c r="R30" s="27" t="s">
        <v>103</v>
      </c>
      <c r="S30" s="496" t="s">
        <v>618</v>
      </c>
      <c r="T30" s="265" t="s">
        <v>527</v>
      </c>
      <c r="U30" s="112"/>
      <c r="V30" s="721"/>
      <c r="W30" s="721"/>
      <c r="X30" s="721"/>
      <c r="Y30" s="204"/>
      <c r="Z30" s="183"/>
      <c r="AA30" s="86"/>
      <c r="AB30" s="722"/>
      <c r="AC30" s="723"/>
      <c r="AD30" s="724"/>
      <c r="AE30" s="241"/>
      <c r="AF30" s="243"/>
      <c r="AG30" s="427"/>
      <c r="AH30" s="427"/>
      <c r="AI30" s="434"/>
      <c r="AJ30" s="427"/>
    </row>
    <row r="31" spans="1:36" ht="21.75" customHeight="1">
      <c r="A31" s="113"/>
      <c r="B31" s="111"/>
      <c r="C31" s="241"/>
      <c r="D31" s="243"/>
      <c r="E31" s="44"/>
      <c r="F31" s="28"/>
      <c r="G31" s="28"/>
      <c r="H31" s="291"/>
      <c r="I31" s="44"/>
      <c r="J31" s="725"/>
      <c r="K31" s="170" t="s">
        <v>430</v>
      </c>
      <c r="L31" s="27" t="s">
        <v>102</v>
      </c>
      <c r="M31" s="495">
        <v>680</v>
      </c>
      <c r="N31" s="253"/>
      <c r="O31" s="44"/>
      <c r="P31" s="719"/>
      <c r="Q31" s="45" t="s">
        <v>566</v>
      </c>
      <c r="R31" s="27" t="s">
        <v>104</v>
      </c>
      <c r="S31" s="495">
        <v>580</v>
      </c>
      <c r="T31" s="253"/>
      <c r="U31" s="74"/>
      <c r="V31" s="711"/>
      <c r="W31" s="712"/>
      <c r="X31" s="713"/>
      <c r="Y31" s="178"/>
      <c r="Z31" s="183"/>
      <c r="AA31" s="74"/>
      <c r="AB31" s="722"/>
      <c r="AC31" s="723"/>
      <c r="AD31" s="724"/>
      <c r="AE31" s="241"/>
      <c r="AF31" s="243"/>
      <c r="AG31" s="427"/>
      <c r="AH31" s="428"/>
      <c r="AI31" s="429"/>
      <c r="AJ31" s="428"/>
    </row>
    <row r="32" spans="1:36" ht="21.75" customHeight="1">
      <c r="A32" s="113"/>
      <c r="B32" s="111"/>
      <c r="C32" s="241"/>
      <c r="D32" s="243"/>
      <c r="E32" s="44"/>
      <c r="F32" s="28"/>
      <c r="G32" s="28"/>
      <c r="H32" s="291"/>
      <c r="I32" s="44"/>
      <c r="J32" s="725"/>
      <c r="K32" s="170" t="s">
        <v>431</v>
      </c>
      <c r="L32" s="293" t="s">
        <v>645</v>
      </c>
      <c r="M32" s="495">
        <v>1200</v>
      </c>
      <c r="N32" s="253"/>
      <c r="O32" s="44"/>
      <c r="P32" s="720"/>
      <c r="Q32" s="45" t="s">
        <v>567</v>
      </c>
      <c r="R32" s="27" t="s">
        <v>105</v>
      </c>
      <c r="S32" s="495">
        <v>780</v>
      </c>
      <c r="T32" s="253"/>
      <c r="U32" s="74"/>
      <c r="V32" s="711"/>
      <c r="W32" s="712"/>
      <c r="X32" s="713"/>
      <c r="Y32" s="178"/>
      <c r="Z32" s="183"/>
      <c r="AA32" s="74"/>
      <c r="AB32" s="722"/>
      <c r="AC32" s="723"/>
      <c r="AD32" s="724"/>
      <c r="AE32" s="241"/>
      <c r="AF32" s="243"/>
      <c r="AG32" s="427"/>
      <c r="AH32" s="428"/>
      <c r="AI32" s="429"/>
      <c r="AJ32" s="428"/>
    </row>
    <row r="33" spans="1:36" ht="21.75" customHeight="1">
      <c r="A33" s="66"/>
      <c r="B33" s="27"/>
      <c r="C33" s="241"/>
      <c r="D33" s="243"/>
      <c r="E33" s="66"/>
      <c r="F33" s="27"/>
      <c r="G33" s="27"/>
      <c r="H33" s="208"/>
      <c r="I33" s="66"/>
      <c r="J33" s="725"/>
      <c r="K33" s="170" t="s">
        <v>432</v>
      </c>
      <c r="L33" s="27" t="s">
        <v>633</v>
      </c>
      <c r="M33" s="496" t="s">
        <v>618</v>
      </c>
      <c r="N33" s="265" t="s">
        <v>527</v>
      </c>
      <c r="O33" s="66"/>
      <c r="P33" s="711"/>
      <c r="Q33" s="712"/>
      <c r="R33" s="713"/>
      <c r="S33" s="178"/>
      <c r="T33" s="191"/>
      <c r="U33" s="86"/>
      <c r="V33" s="711"/>
      <c r="W33" s="712"/>
      <c r="X33" s="713"/>
      <c r="Y33" s="178"/>
      <c r="Z33" s="183"/>
      <c r="AA33" s="86"/>
      <c r="AB33" s="722"/>
      <c r="AC33" s="723"/>
      <c r="AD33" s="724"/>
      <c r="AE33" s="241"/>
      <c r="AF33" s="243"/>
      <c r="AG33" s="427"/>
      <c r="AH33" s="427"/>
      <c r="AI33" s="434"/>
      <c r="AJ33" s="427"/>
    </row>
    <row r="34" spans="1:36" ht="21.75" customHeight="1">
      <c r="A34" s="44"/>
      <c r="B34" s="45"/>
      <c r="C34" s="241"/>
      <c r="D34" s="243"/>
      <c r="E34" s="44"/>
      <c r="F34" s="28"/>
      <c r="G34" s="28"/>
      <c r="H34" s="291"/>
      <c r="I34" s="71"/>
      <c r="J34" s="334"/>
      <c r="K34" s="170">
        <v>25</v>
      </c>
      <c r="L34" s="27" t="s">
        <v>628</v>
      </c>
      <c r="M34" s="495">
        <v>1050</v>
      </c>
      <c r="N34" s="253"/>
      <c r="O34" s="66"/>
      <c r="P34" s="711"/>
      <c r="Q34" s="712"/>
      <c r="R34" s="713"/>
      <c r="S34" s="178"/>
      <c r="T34" s="183"/>
      <c r="U34" s="86"/>
      <c r="V34" s="711"/>
      <c r="W34" s="712"/>
      <c r="X34" s="713"/>
      <c r="Y34" s="178"/>
      <c r="Z34" s="183"/>
      <c r="AA34" s="74"/>
      <c r="AB34" s="722"/>
      <c r="AC34" s="723"/>
      <c r="AD34" s="724"/>
      <c r="AE34" s="241"/>
      <c r="AF34" s="243"/>
      <c r="AG34" s="427"/>
      <c r="AH34" s="428"/>
      <c r="AI34" s="429"/>
      <c r="AJ34" s="428"/>
    </row>
    <row r="35" spans="1:36" ht="21.75" customHeight="1" thickBot="1">
      <c r="A35" s="702" t="s">
        <v>474</v>
      </c>
      <c r="B35" s="703"/>
      <c r="C35" s="244">
        <f>SUM(C16:C34)</f>
        <v>6790</v>
      </c>
      <c r="D35" s="254">
        <f>SUM(D16:D34)</f>
        <v>0</v>
      </c>
      <c r="E35" s="702" t="s">
        <v>474</v>
      </c>
      <c r="F35" s="703"/>
      <c r="G35" s="159">
        <f>SUM(G16:G34)</f>
        <v>8660</v>
      </c>
      <c r="H35" s="295">
        <f>SUM(H16:H34)</f>
        <v>0</v>
      </c>
      <c r="I35" s="75"/>
      <c r="J35" s="727"/>
      <c r="K35" s="728"/>
      <c r="L35" s="703"/>
      <c r="M35" s="179"/>
      <c r="N35" s="184"/>
      <c r="O35" s="87"/>
      <c r="P35" s="727"/>
      <c r="Q35" s="728"/>
      <c r="R35" s="703"/>
      <c r="S35" s="179"/>
      <c r="T35" s="184"/>
      <c r="U35" s="46"/>
      <c r="V35" s="727"/>
      <c r="W35" s="728"/>
      <c r="X35" s="703"/>
      <c r="Y35" s="179"/>
      <c r="Z35" s="184"/>
      <c r="AA35" s="646" t="s">
        <v>474</v>
      </c>
      <c r="AB35" s="726"/>
      <c r="AC35" s="726"/>
      <c r="AD35" s="647"/>
      <c r="AE35" s="244">
        <f>Y28+AE16</f>
        <v>32680</v>
      </c>
      <c r="AF35" s="223">
        <f>SUM(Z28,AF16)</f>
        <v>0</v>
      </c>
      <c r="AG35" s="427"/>
      <c r="AH35" s="428"/>
      <c r="AI35" s="429"/>
      <c r="AJ35" s="428"/>
    </row>
    <row r="36" spans="1:36" ht="21.75" customHeight="1" thickBot="1">
      <c r="A36" s="693" t="s">
        <v>271</v>
      </c>
      <c r="B36" s="694"/>
      <c r="C36" s="695"/>
      <c r="D36" s="63"/>
      <c r="E36" s="56"/>
      <c r="F36" s="52"/>
      <c r="G36" s="52"/>
      <c r="H36" s="52"/>
      <c r="I36" s="56"/>
      <c r="J36" s="56"/>
      <c r="K36" s="56"/>
      <c r="L36" s="52"/>
      <c r="M36" s="52"/>
      <c r="N36" s="63"/>
      <c r="O36" s="70"/>
      <c r="P36" s="70"/>
      <c r="Q36" s="70"/>
      <c r="R36" s="70"/>
      <c r="S36" s="70"/>
      <c r="T36" s="70"/>
      <c r="U36" s="70"/>
      <c r="V36" s="56"/>
      <c r="W36" s="52"/>
      <c r="X36" s="52"/>
      <c r="Y36" s="63"/>
      <c r="Z36" s="63"/>
      <c r="AA36" s="659" t="s">
        <v>350</v>
      </c>
      <c r="AB36" s="690"/>
      <c r="AC36" s="690"/>
      <c r="AD36" s="690"/>
      <c r="AE36" s="246">
        <f>SUM(C35,G35,Y28,AE16)</f>
        <v>48130</v>
      </c>
      <c r="AF36" s="223">
        <f>SUM(D35,H35,Z28,AF16)</f>
        <v>0</v>
      </c>
      <c r="AG36" s="427"/>
      <c r="AH36" s="428"/>
      <c r="AI36" s="429"/>
      <c r="AJ36" s="428"/>
    </row>
    <row r="37" spans="1:36" ht="21.75" customHeight="1" hidden="1">
      <c r="A37" s="699"/>
      <c r="B37" s="700"/>
      <c r="C37" s="701"/>
      <c r="D37" s="63"/>
      <c r="E37" s="70"/>
      <c r="F37" s="63"/>
      <c r="G37" s="63"/>
      <c r="H37" s="63"/>
      <c r="I37" s="70"/>
      <c r="J37" s="70"/>
      <c r="K37" s="70"/>
      <c r="L37" s="63"/>
      <c r="M37" s="63"/>
      <c r="N37" s="63"/>
      <c r="O37" s="70"/>
      <c r="P37" s="70"/>
      <c r="Q37" s="70"/>
      <c r="R37" s="63"/>
      <c r="S37" s="63"/>
      <c r="T37" s="63"/>
      <c r="U37" s="63"/>
      <c r="V37" s="70"/>
      <c r="W37" s="63"/>
      <c r="X37" s="63"/>
      <c r="Y37" s="63"/>
      <c r="Z37" s="63"/>
      <c r="AA37" s="63"/>
      <c r="AB37" s="70"/>
      <c r="AC37" s="70"/>
      <c r="AD37" s="63"/>
      <c r="AE37" s="63"/>
      <c r="AF37" s="63"/>
      <c r="AG37" s="427"/>
      <c r="AH37" s="428"/>
      <c r="AI37" s="429"/>
      <c r="AJ37" s="428"/>
    </row>
    <row r="38" spans="1:36" ht="21.75" customHeight="1" thickBot="1">
      <c r="A38" s="696"/>
      <c r="B38" s="697"/>
      <c r="C38" s="698"/>
      <c r="D38" s="63"/>
      <c r="E38" s="56"/>
      <c r="F38" s="52"/>
      <c r="G38" s="52"/>
      <c r="H38" s="52"/>
      <c r="I38" s="56"/>
      <c r="J38" s="56"/>
      <c r="K38" s="56"/>
      <c r="L38" s="52"/>
      <c r="M38" s="52"/>
      <c r="N38" s="63"/>
      <c r="O38" s="70"/>
      <c r="P38" s="70"/>
      <c r="Q38" s="70"/>
      <c r="R38" s="63"/>
      <c r="S38" s="63"/>
      <c r="T38" s="63"/>
      <c r="U38" s="63"/>
      <c r="V38" s="70"/>
      <c r="W38" s="70"/>
      <c r="X38" s="70"/>
      <c r="Y38" s="70"/>
      <c r="Z38" s="70"/>
      <c r="AA38" s="52"/>
      <c r="AB38" s="56"/>
      <c r="AC38" s="56"/>
      <c r="AD38" s="52"/>
      <c r="AE38" s="52"/>
      <c r="AF38" s="63"/>
      <c r="AG38" s="427"/>
      <c r="AH38" s="428"/>
      <c r="AI38" s="429"/>
      <c r="AJ38" s="428"/>
    </row>
    <row r="39" spans="1:36" ht="21.75" customHeight="1">
      <c r="A39" s="34" t="s">
        <v>263</v>
      </c>
      <c r="B39" s="64" t="s">
        <v>542</v>
      </c>
      <c r="C39" s="64" t="s">
        <v>264</v>
      </c>
      <c r="D39" s="38" t="s">
        <v>265</v>
      </c>
      <c r="E39" s="34" t="s">
        <v>263</v>
      </c>
      <c r="F39" s="64" t="s">
        <v>542</v>
      </c>
      <c r="G39" s="64" t="s">
        <v>264</v>
      </c>
      <c r="H39" s="38" t="s">
        <v>265</v>
      </c>
      <c r="I39" s="34" t="s">
        <v>263</v>
      </c>
      <c r="J39" s="716" t="s">
        <v>542</v>
      </c>
      <c r="K39" s="716"/>
      <c r="L39" s="716"/>
      <c r="M39" s="64" t="s">
        <v>264</v>
      </c>
      <c r="N39" s="38" t="s">
        <v>265</v>
      </c>
      <c r="O39" s="34" t="s">
        <v>263</v>
      </c>
      <c r="P39" s="716" t="s">
        <v>542</v>
      </c>
      <c r="Q39" s="716"/>
      <c r="R39" s="716"/>
      <c r="S39" s="64" t="s">
        <v>264</v>
      </c>
      <c r="T39" s="38" t="s">
        <v>265</v>
      </c>
      <c r="U39" s="34" t="s">
        <v>544</v>
      </c>
      <c r="V39" s="716" t="s">
        <v>465</v>
      </c>
      <c r="W39" s="716"/>
      <c r="X39" s="716"/>
      <c r="Y39" s="64" t="s">
        <v>466</v>
      </c>
      <c r="Z39" s="90" t="s">
        <v>467</v>
      </c>
      <c r="AA39" s="34" t="s">
        <v>546</v>
      </c>
      <c r="AB39" s="717" t="s">
        <v>270</v>
      </c>
      <c r="AC39" s="717"/>
      <c r="AD39" s="717"/>
      <c r="AE39" s="64" t="s">
        <v>466</v>
      </c>
      <c r="AF39" s="90" t="s">
        <v>467</v>
      </c>
      <c r="AG39" s="427"/>
      <c r="AH39" s="428"/>
      <c r="AI39" s="429"/>
      <c r="AJ39" s="428"/>
    </row>
    <row r="40" spans="1:36" ht="21.75" customHeight="1">
      <c r="A40" s="44"/>
      <c r="B40" s="27" t="s">
        <v>297</v>
      </c>
      <c r="C40" s="257">
        <v>440</v>
      </c>
      <c r="D40" s="261"/>
      <c r="E40" s="44"/>
      <c r="F40" s="27"/>
      <c r="G40" s="28"/>
      <c r="H40" s="48"/>
      <c r="I40" s="44"/>
      <c r="J40" s="711" t="s">
        <v>697</v>
      </c>
      <c r="K40" s="712"/>
      <c r="L40" s="713"/>
      <c r="M40" s="241">
        <v>7080</v>
      </c>
      <c r="N40" s="242"/>
      <c r="O40" s="44"/>
      <c r="P40" s="711"/>
      <c r="Q40" s="712"/>
      <c r="R40" s="713"/>
      <c r="S40" s="28"/>
      <c r="T40" s="48"/>
      <c r="U40" s="74"/>
      <c r="V40" s="711"/>
      <c r="W40" s="712"/>
      <c r="X40" s="713"/>
      <c r="Y40" s="27"/>
      <c r="Z40" s="50"/>
      <c r="AA40" s="74"/>
      <c r="AB40" s="711"/>
      <c r="AC40" s="712"/>
      <c r="AD40" s="713"/>
      <c r="AE40" s="178"/>
      <c r="AF40" s="183"/>
      <c r="AG40" s="427"/>
      <c r="AH40" s="428"/>
      <c r="AI40" s="429"/>
      <c r="AJ40" s="428"/>
    </row>
    <row r="41" spans="1:36" ht="21.75" customHeight="1">
      <c r="A41" s="44"/>
      <c r="B41" s="27"/>
      <c r="C41" s="257"/>
      <c r="D41" s="258"/>
      <c r="E41" s="44"/>
      <c r="F41" s="28"/>
      <c r="G41" s="28"/>
      <c r="H41" s="48"/>
      <c r="I41" s="44"/>
      <c r="J41" s="711"/>
      <c r="K41" s="712"/>
      <c r="L41" s="713"/>
      <c r="M41" s="241"/>
      <c r="N41" s="243"/>
      <c r="O41" s="44"/>
      <c r="P41" s="711"/>
      <c r="Q41" s="712"/>
      <c r="R41" s="713"/>
      <c r="S41" s="28"/>
      <c r="T41" s="48"/>
      <c r="U41" s="74"/>
      <c r="V41" s="711"/>
      <c r="W41" s="712"/>
      <c r="X41" s="713"/>
      <c r="Y41" s="27"/>
      <c r="Z41" s="50"/>
      <c r="AA41" s="74"/>
      <c r="AB41" s="711"/>
      <c r="AC41" s="712"/>
      <c r="AD41" s="713"/>
      <c r="AE41" s="178"/>
      <c r="AF41" s="183"/>
      <c r="AG41" s="427"/>
      <c r="AH41" s="428"/>
      <c r="AI41" s="429"/>
      <c r="AJ41" s="428"/>
    </row>
    <row r="42" spans="1:36" ht="21.75" customHeight="1" thickBot="1">
      <c r="A42" s="730" t="s">
        <v>474</v>
      </c>
      <c r="B42" s="731"/>
      <c r="C42" s="259">
        <f>SUM(C40:C41)</f>
        <v>440</v>
      </c>
      <c r="D42" s="260">
        <f>SUM(D40:D41)</f>
        <v>0</v>
      </c>
      <c r="E42" s="75"/>
      <c r="F42" s="69"/>
      <c r="G42" s="69"/>
      <c r="H42" s="19"/>
      <c r="I42" s="702" t="s">
        <v>267</v>
      </c>
      <c r="J42" s="728"/>
      <c r="K42" s="728"/>
      <c r="L42" s="703"/>
      <c r="M42" s="244">
        <f>SUM(M40:M41)</f>
        <v>7080</v>
      </c>
      <c r="N42" s="254">
        <f>SUM(N40:N41)</f>
        <v>0</v>
      </c>
      <c r="O42" s="75"/>
      <c r="P42" s="727"/>
      <c r="Q42" s="728"/>
      <c r="R42" s="703"/>
      <c r="S42" s="69"/>
      <c r="T42" s="19"/>
      <c r="U42" s="24"/>
      <c r="V42" s="729"/>
      <c r="W42" s="726"/>
      <c r="X42" s="647"/>
      <c r="Y42" s="69"/>
      <c r="Z42" s="40"/>
      <c r="AA42" s="76"/>
      <c r="AB42" s="726"/>
      <c r="AC42" s="726"/>
      <c r="AD42" s="647"/>
      <c r="AE42" s="203"/>
      <c r="AF42" s="184"/>
      <c r="AG42" s="427"/>
      <c r="AH42" s="428"/>
      <c r="AI42" s="429"/>
      <c r="AJ42" s="428"/>
    </row>
    <row r="43" spans="1:36" ht="21.75" customHeight="1" thickBot="1">
      <c r="A43" s="645">
        <v>45323</v>
      </c>
      <c r="B43" s="645"/>
      <c r="C43" s="63"/>
      <c r="D43" s="52"/>
      <c r="E43" s="56"/>
      <c r="F43" s="52"/>
      <c r="G43" s="52"/>
      <c r="H43" s="52"/>
      <c r="I43" s="56"/>
      <c r="J43" s="56"/>
      <c r="K43" s="56"/>
      <c r="L43" s="52"/>
      <c r="M43" s="52"/>
      <c r="N43" s="52"/>
      <c r="O43" s="56"/>
      <c r="P43" s="56"/>
      <c r="Q43" s="56"/>
      <c r="R43" s="52"/>
      <c r="S43" s="52"/>
      <c r="T43" s="52"/>
      <c r="U43" s="52"/>
      <c r="V43" s="56"/>
      <c r="W43" s="52"/>
      <c r="X43" s="52"/>
      <c r="Y43" s="52"/>
      <c r="Z43" s="52"/>
      <c r="AA43" s="659" t="s">
        <v>350</v>
      </c>
      <c r="AB43" s="690"/>
      <c r="AC43" s="690"/>
      <c r="AD43" s="690"/>
      <c r="AE43" s="246">
        <f>SUM(C42,M42)</f>
        <v>7520</v>
      </c>
      <c r="AF43" s="223">
        <f>SUM(D42,N42)</f>
        <v>0</v>
      </c>
      <c r="AG43" s="427"/>
      <c r="AH43" s="428"/>
      <c r="AI43" s="429"/>
      <c r="AJ43" s="428"/>
    </row>
    <row r="44" spans="1:36" ht="20.25" customHeight="1">
      <c r="A44" s="77" t="s">
        <v>537</v>
      </c>
      <c r="B44" s="78" t="s">
        <v>42</v>
      </c>
      <c r="C44" s="415"/>
      <c r="D44" s="415"/>
      <c r="E44" s="427"/>
      <c r="F44" s="427"/>
      <c r="G44" s="428"/>
      <c r="H44" s="428"/>
      <c r="I44" s="56"/>
      <c r="J44" s="56"/>
      <c r="K44" s="56"/>
      <c r="L44" s="52"/>
      <c r="M44" s="52"/>
      <c r="N44" s="52"/>
      <c r="O44" s="56"/>
      <c r="P44" s="56"/>
      <c r="Q44" s="56"/>
      <c r="R44" s="52"/>
      <c r="S44" s="52"/>
      <c r="T44" s="52"/>
      <c r="U44" s="52"/>
      <c r="V44" s="56"/>
      <c r="W44" s="52"/>
      <c r="X44" s="52"/>
      <c r="Y44" s="52"/>
      <c r="Z44" s="52"/>
      <c r="AA44" s="217"/>
      <c r="AB44" s="217"/>
      <c r="AC44" s="217"/>
      <c r="AD44" s="217"/>
      <c r="AE44" s="218"/>
      <c r="AF44" s="219"/>
      <c r="AG44" s="427"/>
      <c r="AH44" s="428"/>
      <c r="AI44" s="429"/>
      <c r="AJ44" s="428"/>
    </row>
    <row r="45" spans="1:36" ht="20.25" customHeight="1">
      <c r="A45" s="77"/>
      <c r="B45" s="78"/>
      <c r="C45" s="415"/>
      <c r="D45" s="415"/>
      <c r="E45" s="427"/>
      <c r="F45" s="427"/>
      <c r="G45" s="428"/>
      <c r="H45" s="428"/>
      <c r="I45" s="56"/>
      <c r="J45" s="56"/>
      <c r="K45" s="56"/>
      <c r="L45" s="52"/>
      <c r="M45" s="52"/>
      <c r="N45" s="52"/>
      <c r="O45" s="56"/>
      <c r="P45" s="56"/>
      <c r="Q45" s="56"/>
      <c r="R45" s="52"/>
      <c r="S45" s="52"/>
      <c r="T45" s="52"/>
      <c r="U45" s="52"/>
      <c r="V45" s="56"/>
      <c r="W45" s="52"/>
      <c r="X45" s="52"/>
      <c r="Y45" s="52"/>
      <c r="Z45" s="52"/>
      <c r="AA45" s="63"/>
      <c r="AB45" s="63"/>
      <c r="AC45" s="63"/>
      <c r="AD45" s="63"/>
      <c r="AE45" s="504"/>
      <c r="AF45" s="505"/>
      <c r="AG45" s="427"/>
      <c r="AH45" s="428"/>
      <c r="AI45" s="429"/>
      <c r="AJ45" s="428"/>
    </row>
    <row r="46" spans="1:36" ht="20.25" customHeight="1">
      <c r="A46" s="77"/>
      <c r="B46" s="78"/>
      <c r="C46" s="419"/>
      <c r="E46" s="333"/>
      <c r="F46" s="78"/>
      <c r="G46" s="78"/>
      <c r="H46" s="78"/>
      <c r="I46" s="427"/>
      <c r="J46" s="427"/>
      <c r="K46" s="427"/>
      <c r="L46" s="427"/>
      <c r="M46" s="428"/>
      <c r="N46" s="428"/>
      <c r="O46" s="427"/>
      <c r="P46" s="427"/>
      <c r="Q46" s="427"/>
      <c r="R46" s="427"/>
      <c r="S46" s="147"/>
      <c r="T46" s="427"/>
      <c r="U46" s="427"/>
      <c r="V46" s="333"/>
      <c r="W46" s="427"/>
      <c r="Y46" s="149"/>
      <c r="Z46" s="147"/>
      <c r="AA46" s="419"/>
      <c r="AB46" s="333"/>
      <c r="AD46" s="149"/>
      <c r="AE46" s="147"/>
      <c r="AF46" s="80"/>
      <c r="AG46" s="79"/>
      <c r="AH46" s="428"/>
      <c r="AI46" s="429"/>
      <c r="AJ46" s="428"/>
    </row>
    <row r="47" spans="1:36" ht="20.25" customHeight="1">
      <c r="A47" s="77"/>
      <c r="B47" s="78"/>
      <c r="I47" s="434"/>
      <c r="J47" s="434"/>
      <c r="K47" s="434"/>
      <c r="L47" s="427"/>
      <c r="M47" s="427"/>
      <c r="N47" s="427"/>
      <c r="O47" s="434"/>
      <c r="P47" s="434"/>
      <c r="Q47" s="434"/>
      <c r="R47" s="427"/>
      <c r="S47" s="427"/>
      <c r="T47" s="427"/>
      <c r="U47" s="427"/>
      <c r="V47" s="434"/>
      <c r="W47" s="427"/>
      <c r="X47" s="331" t="s">
        <v>653</v>
      </c>
      <c r="Y47" s="147" t="s">
        <v>650</v>
      </c>
      <c r="Z47" s="427"/>
      <c r="AB47" s="434"/>
      <c r="AC47" s="434"/>
      <c r="AD47" s="427"/>
      <c r="AE47" s="427"/>
      <c r="AF47" s="427"/>
      <c r="AG47" s="427"/>
      <c r="AH47" s="427"/>
      <c r="AI47" s="434"/>
      <c r="AJ47" s="427"/>
    </row>
    <row r="48" spans="1:33" ht="20.25" customHeight="1">
      <c r="A48" s="77"/>
      <c r="B48" s="94"/>
      <c r="C48" s="427"/>
      <c r="D48" s="428"/>
      <c r="E48" s="415"/>
      <c r="F48" s="415"/>
      <c r="Y48" s="147" t="s">
        <v>651</v>
      </c>
      <c r="AF48" s="421"/>
      <c r="AG48" s="421"/>
    </row>
    <row r="49" spans="1:36" ht="20.25" customHeight="1">
      <c r="A49" s="77"/>
      <c r="B49" s="78"/>
      <c r="C49" s="427"/>
      <c r="D49" s="428"/>
      <c r="E49" s="415"/>
      <c r="F49" s="415"/>
      <c r="X49" s="427"/>
      <c r="Y49" s="147" t="s">
        <v>652</v>
      </c>
      <c r="AE49" s="80"/>
      <c r="AF49" s="150"/>
      <c r="AG49" s="421"/>
      <c r="AH49" s="431"/>
      <c r="AI49" s="430"/>
      <c r="AJ49" s="431"/>
    </row>
    <row r="50" spans="1:36" ht="20.25" customHeight="1">
      <c r="A50" s="445"/>
      <c r="B50" s="415"/>
      <c r="C50" s="415"/>
      <c r="D50" s="415"/>
      <c r="E50" s="415"/>
      <c r="F50" s="415"/>
      <c r="AA50" s="149"/>
      <c r="AB50" s="147"/>
      <c r="AC50" s="147"/>
      <c r="AD50" s="79"/>
      <c r="AE50" s="80"/>
      <c r="AF50" s="150"/>
      <c r="AG50" s="421"/>
      <c r="AH50" s="431"/>
      <c r="AI50" s="430"/>
      <c r="AJ50" s="431"/>
    </row>
    <row r="51" spans="1:36" ht="17.25" hidden="1">
      <c r="A51" s="445"/>
      <c r="B51" s="415"/>
      <c r="E51" s="327" t="s">
        <v>682</v>
      </c>
      <c r="F51" s="293" t="s">
        <v>690</v>
      </c>
      <c r="G51" s="241">
        <v>8660</v>
      </c>
      <c r="H51" s="161"/>
      <c r="I51" s="327" t="s">
        <v>683</v>
      </c>
      <c r="J51" s="751" t="s">
        <v>692</v>
      </c>
      <c r="K51" s="752"/>
      <c r="L51" s="753"/>
      <c r="M51" s="241">
        <v>0</v>
      </c>
      <c r="N51" s="253"/>
      <c r="AA51" s="149"/>
      <c r="AB51" s="147"/>
      <c r="AC51" s="147"/>
      <c r="AD51" s="150"/>
      <c r="AE51" s="150"/>
      <c r="AF51" s="150"/>
      <c r="AG51" s="421"/>
      <c r="AH51" s="421"/>
      <c r="AI51" s="421"/>
      <c r="AJ51" s="421"/>
    </row>
    <row r="52" spans="5:14" ht="17.25" hidden="1">
      <c r="E52" s="327" t="s">
        <v>684</v>
      </c>
      <c r="F52" s="293" t="s">
        <v>691</v>
      </c>
      <c r="G52" s="241">
        <v>8660</v>
      </c>
      <c r="H52" s="161"/>
      <c r="I52" s="327" t="s">
        <v>685</v>
      </c>
      <c r="J52" s="751" t="s">
        <v>693</v>
      </c>
      <c r="K52" s="752"/>
      <c r="L52" s="753"/>
      <c r="M52" s="241">
        <v>0</v>
      </c>
      <c r="N52" s="253"/>
    </row>
    <row r="54" ht="13.5">
      <c r="AF54" s="333" t="s">
        <v>568</v>
      </c>
    </row>
    <row r="55" spans="10:35" ht="13.5">
      <c r="J55" s="333"/>
      <c r="K55" s="333"/>
      <c r="M55" s="419"/>
      <c r="O55" s="333"/>
      <c r="P55" s="333"/>
      <c r="T55" s="419"/>
      <c r="V55" s="333"/>
      <c r="AB55" s="333"/>
      <c r="AC55" s="333"/>
      <c r="AI55" s="333"/>
    </row>
    <row r="56" spans="10:35" ht="13.5">
      <c r="J56" s="333"/>
      <c r="K56" s="333"/>
      <c r="M56" s="419"/>
      <c r="O56" s="333"/>
      <c r="P56" s="333"/>
      <c r="T56" s="419"/>
      <c r="V56" s="333"/>
      <c r="AB56" s="333"/>
      <c r="AC56" s="333"/>
      <c r="AI56" s="333"/>
    </row>
    <row r="57" spans="10:35" ht="13.5">
      <c r="J57" s="333"/>
      <c r="K57" s="333"/>
      <c r="M57" s="419"/>
      <c r="O57" s="333"/>
      <c r="P57" s="333"/>
      <c r="T57" s="419"/>
      <c r="V57" s="333"/>
      <c r="AB57" s="333"/>
      <c r="AC57" s="333"/>
      <c r="AI57" s="333"/>
    </row>
    <row r="58" spans="10:35" ht="13.5">
      <c r="J58" s="333"/>
      <c r="K58" s="333"/>
      <c r="M58" s="419"/>
      <c r="O58" s="333"/>
      <c r="P58" s="333"/>
      <c r="T58" s="419"/>
      <c r="V58" s="333"/>
      <c r="AB58" s="333"/>
      <c r="AC58" s="333"/>
      <c r="AI58" s="333"/>
    </row>
    <row r="59" spans="10:35" ht="13.5">
      <c r="J59" s="333"/>
      <c r="K59" s="333"/>
      <c r="M59" s="419"/>
      <c r="O59" s="333"/>
      <c r="P59" s="333"/>
      <c r="T59" s="419"/>
      <c r="V59" s="333"/>
      <c r="AB59" s="333"/>
      <c r="AC59" s="333"/>
      <c r="AI59" s="333"/>
    </row>
    <row r="60" spans="10:35" ht="13.5">
      <c r="J60" s="333"/>
      <c r="K60" s="333"/>
      <c r="M60" s="419"/>
      <c r="O60" s="333"/>
      <c r="P60" s="333"/>
      <c r="T60" s="419"/>
      <c r="V60" s="333"/>
      <c r="AB60" s="333"/>
      <c r="AC60" s="333"/>
      <c r="AI60" s="333"/>
    </row>
    <row r="61" spans="10:35" ht="13.5">
      <c r="J61" s="333"/>
      <c r="K61" s="333"/>
      <c r="M61" s="419"/>
      <c r="O61" s="333"/>
      <c r="P61" s="333"/>
      <c r="T61" s="419"/>
      <c r="V61" s="333"/>
      <c r="AB61" s="333"/>
      <c r="AC61" s="333"/>
      <c r="AI61" s="333"/>
    </row>
    <row r="62" spans="10:35" ht="13.5">
      <c r="J62" s="333"/>
      <c r="K62" s="333"/>
      <c r="M62" s="419"/>
      <c r="O62" s="333"/>
      <c r="P62" s="333"/>
      <c r="T62" s="419"/>
      <c r="V62" s="333"/>
      <c r="AB62" s="333"/>
      <c r="AC62" s="333"/>
      <c r="AI62" s="333"/>
    </row>
    <row r="63" spans="10:35" ht="13.5">
      <c r="J63" s="333"/>
      <c r="K63" s="333"/>
      <c r="M63" s="419"/>
      <c r="O63" s="333"/>
      <c r="P63" s="333"/>
      <c r="T63" s="419"/>
      <c r="V63" s="333"/>
      <c r="AB63" s="333"/>
      <c r="AC63" s="333"/>
      <c r="AI63" s="333"/>
    </row>
    <row r="64" spans="10:35" ht="13.5">
      <c r="J64" s="333"/>
      <c r="K64" s="333"/>
      <c r="M64" s="419"/>
      <c r="O64" s="333"/>
      <c r="P64" s="333"/>
      <c r="T64" s="419"/>
      <c r="V64" s="333"/>
      <c r="AB64" s="333"/>
      <c r="AC64" s="333"/>
      <c r="AI64" s="333"/>
    </row>
    <row r="65" spans="10:35" ht="13.5">
      <c r="J65" s="333"/>
      <c r="K65" s="333"/>
      <c r="M65" s="419"/>
      <c r="O65" s="333"/>
      <c r="P65" s="333"/>
      <c r="T65" s="419"/>
      <c r="V65" s="333"/>
      <c r="AB65" s="333"/>
      <c r="AC65" s="333"/>
      <c r="AI65" s="333"/>
    </row>
    <row r="66" spans="10:35" ht="13.5">
      <c r="J66" s="333"/>
      <c r="K66" s="333"/>
      <c r="M66" s="419"/>
      <c r="O66" s="333"/>
      <c r="P66" s="333"/>
      <c r="T66" s="419"/>
      <c r="V66" s="333"/>
      <c r="AB66" s="333"/>
      <c r="AC66" s="333"/>
      <c r="AI66" s="333"/>
    </row>
    <row r="67" spans="10:35" ht="13.5">
      <c r="J67" s="333"/>
      <c r="K67" s="333"/>
      <c r="M67" s="419"/>
      <c r="O67" s="333"/>
      <c r="P67" s="333"/>
      <c r="T67" s="419"/>
      <c r="V67" s="333"/>
      <c r="AB67" s="333"/>
      <c r="AC67" s="333"/>
      <c r="AI67" s="333"/>
    </row>
    <row r="68" spans="10:35" ht="13.5">
      <c r="J68" s="333"/>
      <c r="K68" s="333"/>
      <c r="M68" s="419"/>
      <c r="O68" s="333"/>
      <c r="P68" s="333"/>
      <c r="T68" s="419"/>
      <c r="V68" s="333"/>
      <c r="AB68" s="333"/>
      <c r="AC68" s="333"/>
      <c r="AI68" s="333"/>
    </row>
    <row r="69" spans="10:35" ht="13.5">
      <c r="J69" s="333"/>
      <c r="K69" s="333"/>
      <c r="M69" s="419"/>
      <c r="O69" s="333"/>
      <c r="P69" s="333"/>
      <c r="T69" s="419"/>
      <c r="V69" s="333"/>
      <c r="AB69" s="333"/>
      <c r="AC69" s="333"/>
      <c r="AI69" s="333"/>
    </row>
    <row r="70" spans="10:35" ht="13.5">
      <c r="J70" s="333"/>
      <c r="K70" s="333"/>
      <c r="M70" s="419"/>
      <c r="O70" s="333"/>
      <c r="P70" s="333"/>
      <c r="T70" s="419"/>
      <c r="V70" s="333"/>
      <c r="AB70" s="333"/>
      <c r="AC70" s="333"/>
      <c r="AI70" s="333"/>
    </row>
    <row r="71" spans="10:35" ht="13.5">
      <c r="J71" s="333"/>
      <c r="K71" s="333"/>
      <c r="M71" s="419"/>
      <c r="O71" s="333"/>
      <c r="P71" s="333"/>
      <c r="T71" s="419"/>
      <c r="V71" s="333"/>
      <c r="AB71" s="333"/>
      <c r="AC71" s="333"/>
      <c r="AI71" s="333"/>
    </row>
    <row r="72" spans="10:35" ht="13.5">
      <c r="J72" s="333"/>
      <c r="K72" s="333"/>
      <c r="M72" s="419"/>
      <c r="O72" s="333"/>
      <c r="P72" s="333"/>
      <c r="T72" s="419"/>
      <c r="V72" s="333"/>
      <c r="AB72" s="333"/>
      <c r="AC72" s="333"/>
      <c r="AI72" s="333"/>
    </row>
    <row r="73" spans="10:35" ht="13.5">
      <c r="J73" s="333"/>
      <c r="K73" s="333"/>
      <c r="M73" s="419"/>
      <c r="O73" s="333"/>
      <c r="P73" s="333"/>
      <c r="T73" s="419"/>
      <c r="V73" s="333"/>
      <c r="AB73" s="333"/>
      <c r="AC73" s="333"/>
      <c r="AI73" s="333"/>
    </row>
    <row r="74" spans="10:35" ht="13.5">
      <c r="J74" s="333"/>
      <c r="K74" s="333"/>
      <c r="M74" s="419"/>
      <c r="O74" s="333"/>
      <c r="P74" s="333"/>
      <c r="T74" s="419"/>
      <c r="V74" s="333"/>
      <c r="AB74" s="333"/>
      <c r="AC74" s="333"/>
      <c r="AI74" s="333"/>
    </row>
    <row r="75" spans="10:35" ht="13.5">
      <c r="J75" s="333"/>
      <c r="K75" s="333"/>
      <c r="M75" s="419"/>
      <c r="O75" s="333"/>
      <c r="P75" s="333"/>
      <c r="T75" s="419"/>
      <c r="V75" s="333"/>
      <c r="AB75" s="333"/>
      <c r="AC75" s="333"/>
      <c r="AI75" s="333"/>
    </row>
  </sheetData>
  <sheetProtection/>
  <mergeCells count="128">
    <mergeCell ref="A14:D14"/>
    <mergeCell ref="E14:H14"/>
    <mergeCell ref="I14:N14"/>
    <mergeCell ref="O14:T14"/>
    <mergeCell ref="U14:Z14"/>
    <mergeCell ref="AA14:AF14"/>
    <mergeCell ref="A6:D6"/>
    <mergeCell ref="E6:H6"/>
    <mergeCell ref="I6:N6"/>
    <mergeCell ref="O6:T6"/>
    <mergeCell ref="U6:Z6"/>
    <mergeCell ref="AA6:AF6"/>
    <mergeCell ref="J51:L51"/>
    <mergeCell ref="J52:L52"/>
    <mergeCell ref="F2:I2"/>
    <mergeCell ref="A3:B3"/>
    <mergeCell ref="F1:I1"/>
    <mergeCell ref="A2:B2"/>
    <mergeCell ref="D2:E2"/>
    <mergeCell ref="A4:B4"/>
    <mergeCell ref="D4:E4"/>
    <mergeCell ref="D3:E3"/>
    <mergeCell ref="F3:I3"/>
    <mergeCell ref="P1:R1"/>
    <mergeCell ref="P5:R5"/>
    <mergeCell ref="J1:L1"/>
    <mergeCell ref="J2:L2"/>
    <mergeCell ref="J5:L5"/>
    <mergeCell ref="P2:R2"/>
    <mergeCell ref="M3:R3"/>
    <mergeCell ref="J3:L3"/>
    <mergeCell ref="F4:I4"/>
    <mergeCell ref="AE1:AF1"/>
    <mergeCell ref="J4:L4"/>
    <mergeCell ref="AB20:AD20"/>
    <mergeCell ref="AB15:AD15"/>
    <mergeCell ref="M4:R4"/>
    <mergeCell ref="T4:AA4"/>
    <mergeCell ref="V16:X16"/>
    <mergeCell ref="Y3:AA3"/>
    <mergeCell ref="J16:L16"/>
    <mergeCell ref="P15:R15"/>
    <mergeCell ref="AH2:AJ2"/>
    <mergeCell ref="AB21:AD21"/>
    <mergeCell ref="AB19:AD19"/>
    <mergeCell ref="AB22:AD22"/>
    <mergeCell ref="AE4:AF4"/>
    <mergeCell ref="AB10:AD10"/>
    <mergeCell ref="P16:R16"/>
    <mergeCell ref="V15:X15"/>
    <mergeCell ref="T3:U3"/>
    <mergeCell ref="V3:X3"/>
    <mergeCell ref="J15:L15"/>
    <mergeCell ref="AB31:AD31"/>
    <mergeCell ref="AB29:AD29"/>
    <mergeCell ref="AB27:AD27"/>
    <mergeCell ref="AB28:AD28"/>
    <mergeCell ref="AB25:AD25"/>
    <mergeCell ref="AB26:AD26"/>
    <mergeCell ref="V17:V22"/>
    <mergeCell ref="V28:X28"/>
    <mergeCell ref="AB23:AD23"/>
    <mergeCell ref="AB24:AD24"/>
    <mergeCell ref="V23:V27"/>
    <mergeCell ref="A36:C38"/>
    <mergeCell ref="P35:R35"/>
    <mergeCell ref="AB34:AD34"/>
    <mergeCell ref="V35:X35"/>
    <mergeCell ref="E35:F35"/>
    <mergeCell ref="A35:B35"/>
    <mergeCell ref="A42:B42"/>
    <mergeCell ref="I42:L42"/>
    <mergeCell ref="AB16:AD16"/>
    <mergeCell ref="AB17:AD17"/>
    <mergeCell ref="AB18:AD18"/>
    <mergeCell ref="AA36:AD36"/>
    <mergeCell ref="AB30:AD30"/>
    <mergeCell ref="AB33:AD33"/>
    <mergeCell ref="AB32:AD32"/>
    <mergeCell ref="AA35:AD35"/>
    <mergeCell ref="AB42:AD42"/>
    <mergeCell ref="P42:R42"/>
    <mergeCell ref="V42:X42"/>
    <mergeCell ref="AB41:AD41"/>
    <mergeCell ref="J35:L35"/>
    <mergeCell ref="AB40:AD40"/>
    <mergeCell ref="AB39:AD39"/>
    <mergeCell ref="V39:X39"/>
    <mergeCell ref="V32:X32"/>
    <mergeCell ref="J41:L41"/>
    <mergeCell ref="J17:J33"/>
    <mergeCell ref="P22:P26"/>
    <mergeCell ref="J40:L40"/>
    <mergeCell ref="J39:L39"/>
    <mergeCell ref="V31:X31"/>
    <mergeCell ref="P17:P21"/>
    <mergeCell ref="P33:R33"/>
    <mergeCell ref="P34:R34"/>
    <mergeCell ref="V33:X33"/>
    <mergeCell ref="V34:X34"/>
    <mergeCell ref="P27:P32"/>
    <mergeCell ref="V30:X30"/>
    <mergeCell ref="V29:X29"/>
    <mergeCell ref="P41:R41"/>
    <mergeCell ref="P39:R39"/>
    <mergeCell ref="V41:X41"/>
    <mergeCell ref="P40:R40"/>
    <mergeCell ref="V40:X40"/>
    <mergeCell ref="AA43:AD43"/>
    <mergeCell ref="J7:L7"/>
    <mergeCell ref="P7:R7"/>
    <mergeCell ref="A43:B43"/>
    <mergeCell ref="V7:X7"/>
    <mergeCell ref="AB7:AD7"/>
    <mergeCell ref="J8:L8"/>
    <mergeCell ref="P8:R8"/>
    <mergeCell ref="V8:X8"/>
    <mergeCell ref="AB8:AD8"/>
    <mergeCell ref="J9:L9"/>
    <mergeCell ref="P9:R9"/>
    <mergeCell ref="V9:X9"/>
    <mergeCell ref="AB9:AD9"/>
    <mergeCell ref="A11:C13"/>
    <mergeCell ref="AA11:AD11"/>
    <mergeCell ref="E10:F10"/>
    <mergeCell ref="I10:L10"/>
    <mergeCell ref="O10:R10"/>
    <mergeCell ref="U10:X10"/>
  </mergeCells>
  <printOptions/>
  <pageMargins left="0.3937007874015748" right="0.3937007874015748" top="0.1968503937007874" bottom="0.1968503937007874" header="0.5118110236220472" footer="0.5118110236220472"/>
  <pageSetup fitToHeight="1" fitToWidth="1" horizontalDpi="600" verticalDpi="600" orientation="landscape" paperSize="9" scale="58" r:id="rId1"/>
  <colBreaks count="1" manualBreakCount="1">
    <brk id="32" max="48" man="1"/>
  </colBreaks>
</worksheet>
</file>

<file path=xl/worksheets/sheet11.xml><?xml version="1.0" encoding="utf-8"?>
<worksheet xmlns="http://schemas.openxmlformats.org/spreadsheetml/2006/main" xmlns:r="http://schemas.openxmlformats.org/officeDocument/2006/relationships">
  <sheetPr>
    <pageSetUpPr fitToPage="1"/>
  </sheetPr>
  <dimension ref="A1:X53"/>
  <sheetViews>
    <sheetView zoomScale="65" zoomScaleNormal="65" zoomScalePageLayoutView="0" workbookViewId="0" topLeftCell="A1">
      <selection activeCell="A43" sqref="A43"/>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6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6:24" ht="40.5" customHeight="1">
      <c r="F1" s="672" t="s">
        <v>251</v>
      </c>
      <c r="G1" s="672"/>
      <c r="H1" s="672"/>
      <c r="I1" s="672"/>
      <c r="W1" s="682" t="s">
        <v>515</v>
      </c>
      <c r="X1" s="682"/>
    </row>
    <row r="2" spans="1:14" ht="40.5" customHeight="1">
      <c r="A2" s="656" t="s">
        <v>132</v>
      </c>
      <c r="B2" s="656"/>
      <c r="D2" s="673" t="s">
        <v>357</v>
      </c>
      <c r="E2" s="674"/>
      <c r="F2" s="676">
        <f>'合計表'!E3</f>
        <v>0</v>
      </c>
      <c r="G2" s="677"/>
      <c r="H2" s="677"/>
      <c r="I2" s="678"/>
      <c r="J2" s="6"/>
      <c r="K2" s="420"/>
      <c r="L2" s="420"/>
      <c r="M2" s="420"/>
      <c r="N2" s="420"/>
    </row>
    <row r="3" spans="1:21"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539</v>
      </c>
      <c r="P3" s="676">
        <f>'合計表'!P4</f>
        <v>0</v>
      </c>
      <c r="Q3" s="678"/>
      <c r="R3" s="3" t="s">
        <v>358</v>
      </c>
      <c r="S3" s="676">
        <f>'北信１'!S3</f>
        <v>0</v>
      </c>
      <c r="T3" s="677"/>
      <c r="U3" s="678"/>
    </row>
    <row r="4" spans="1:24" ht="40.5" customHeight="1" thickBot="1">
      <c r="A4" s="670" t="s">
        <v>569</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X13+X23+X32+X41</f>
        <v>0</v>
      </c>
      <c r="X4" s="683"/>
    </row>
    <row r="5" ht="8.25" customHeight="1" thickBot="1"/>
    <row r="6" spans="1:24" ht="21.75" customHeight="1" thickBot="1">
      <c r="A6" s="653" t="s">
        <v>520</v>
      </c>
      <c r="B6" s="654"/>
      <c r="C6" s="654"/>
      <c r="D6" s="655"/>
      <c r="E6" s="667" t="s">
        <v>158</v>
      </c>
      <c r="F6" s="668"/>
      <c r="G6" s="668"/>
      <c r="H6" s="669"/>
      <c r="I6" s="653" t="s">
        <v>570</v>
      </c>
      <c r="J6" s="654"/>
      <c r="K6" s="654"/>
      <c r="L6" s="655"/>
      <c r="M6" s="653" t="s">
        <v>268</v>
      </c>
      <c r="N6" s="654"/>
      <c r="O6" s="654"/>
      <c r="P6" s="655"/>
      <c r="Q6" s="653" t="s">
        <v>268</v>
      </c>
      <c r="R6" s="654"/>
      <c r="S6" s="654"/>
      <c r="T6" s="655"/>
      <c r="U6" s="653" t="s">
        <v>571</v>
      </c>
      <c r="V6" s="654"/>
      <c r="W6" s="654"/>
      <c r="X6" s="655"/>
    </row>
    <row r="7" spans="1:24" ht="21.75" customHeight="1">
      <c r="A7" s="34" t="s">
        <v>263</v>
      </c>
      <c r="B7" s="64" t="s">
        <v>542</v>
      </c>
      <c r="C7" s="64" t="s">
        <v>264</v>
      </c>
      <c r="D7" s="38" t="s">
        <v>265</v>
      </c>
      <c r="E7" s="34" t="s">
        <v>263</v>
      </c>
      <c r="F7" s="64" t="s">
        <v>542</v>
      </c>
      <c r="G7" s="64" t="s">
        <v>264</v>
      </c>
      <c r="H7" s="38" t="s">
        <v>265</v>
      </c>
      <c r="I7" s="34" t="s">
        <v>263</v>
      </c>
      <c r="J7" s="64" t="s">
        <v>542</v>
      </c>
      <c r="K7" s="64" t="s">
        <v>264</v>
      </c>
      <c r="L7" s="38" t="s">
        <v>265</v>
      </c>
      <c r="M7" s="67" t="s">
        <v>263</v>
      </c>
      <c r="N7" s="25" t="s">
        <v>542</v>
      </c>
      <c r="O7" s="25" t="s">
        <v>264</v>
      </c>
      <c r="P7" s="81" t="s">
        <v>265</v>
      </c>
      <c r="Q7" s="116" t="s">
        <v>263</v>
      </c>
      <c r="R7" s="25" t="s">
        <v>542</v>
      </c>
      <c r="S7" s="68" t="s">
        <v>466</v>
      </c>
      <c r="T7" s="117" t="s">
        <v>467</v>
      </c>
      <c r="U7" s="84" t="s">
        <v>526</v>
      </c>
      <c r="V7" s="68" t="s">
        <v>468</v>
      </c>
      <c r="W7" s="25" t="s">
        <v>466</v>
      </c>
      <c r="X7" s="81" t="s">
        <v>467</v>
      </c>
    </row>
    <row r="8" spans="1:24" ht="21.75" customHeight="1">
      <c r="A8" s="66"/>
      <c r="B8" s="27" t="s">
        <v>107</v>
      </c>
      <c r="C8" s="241">
        <v>1140</v>
      </c>
      <c r="D8" s="242"/>
      <c r="E8" s="44"/>
      <c r="F8" s="27"/>
      <c r="G8" s="28"/>
      <c r="H8" s="48"/>
      <c r="I8" s="44"/>
      <c r="J8" s="27"/>
      <c r="K8" s="28"/>
      <c r="L8" s="50"/>
      <c r="M8" s="44"/>
      <c r="N8" s="27" t="s">
        <v>108</v>
      </c>
      <c r="O8" s="302" t="s">
        <v>527</v>
      </c>
      <c r="P8" s="265" t="s">
        <v>527</v>
      </c>
      <c r="Q8" s="44"/>
      <c r="R8" s="27"/>
      <c r="S8" s="27"/>
      <c r="T8" s="50"/>
      <c r="U8" s="118"/>
      <c r="V8" s="27"/>
      <c r="W8" s="205"/>
      <c r="X8" s="208"/>
    </row>
    <row r="9" spans="1:24" ht="21.75" customHeight="1">
      <c r="A9" s="44"/>
      <c r="B9" s="27"/>
      <c r="C9" s="241"/>
      <c r="D9" s="243"/>
      <c r="E9" s="44"/>
      <c r="F9" s="27"/>
      <c r="G9" s="28"/>
      <c r="H9" s="48"/>
      <c r="I9" s="44"/>
      <c r="J9" s="27"/>
      <c r="K9" s="28"/>
      <c r="L9" s="50"/>
      <c r="M9" s="44"/>
      <c r="N9" s="27" t="s">
        <v>114</v>
      </c>
      <c r="O9" s="302" t="s">
        <v>527</v>
      </c>
      <c r="P9" s="265" t="s">
        <v>527</v>
      </c>
      <c r="Q9" s="44"/>
      <c r="R9" s="27"/>
      <c r="S9" s="28"/>
      <c r="T9" s="73"/>
      <c r="U9" s="118"/>
      <c r="V9" s="27"/>
      <c r="W9" s="205"/>
      <c r="X9" s="208"/>
    </row>
    <row r="10" spans="1:24" ht="21.75" customHeight="1">
      <c r="A10" s="44"/>
      <c r="B10" s="27"/>
      <c r="C10" s="241"/>
      <c r="D10" s="243"/>
      <c r="E10" s="44"/>
      <c r="F10" s="27"/>
      <c r="G10" s="28"/>
      <c r="H10" s="48"/>
      <c r="I10" s="44"/>
      <c r="J10" s="27"/>
      <c r="K10" s="28"/>
      <c r="L10" s="50"/>
      <c r="M10" s="44"/>
      <c r="N10" s="27" t="s">
        <v>115</v>
      </c>
      <c r="O10" s="241">
        <v>2770</v>
      </c>
      <c r="P10" s="242"/>
      <c r="Q10" s="44"/>
      <c r="R10" s="27"/>
      <c r="S10" s="28"/>
      <c r="T10" s="73"/>
      <c r="U10" s="118"/>
      <c r="V10" s="25"/>
      <c r="W10" s="205"/>
      <c r="X10" s="208"/>
    </row>
    <row r="11" spans="1:24" ht="21.75" customHeight="1">
      <c r="A11" s="66"/>
      <c r="B11" s="45"/>
      <c r="C11" s="241"/>
      <c r="D11" s="243"/>
      <c r="E11" s="44"/>
      <c r="F11" s="27"/>
      <c r="G11" s="28"/>
      <c r="H11" s="48"/>
      <c r="I11" s="44"/>
      <c r="J11" s="28"/>
      <c r="K11" s="28"/>
      <c r="L11" s="50"/>
      <c r="M11" s="44"/>
      <c r="N11" s="293" t="s">
        <v>736</v>
      </c>
      <c r="O11" s="241">
        <v>5660</v>
      </c>
      <c r="P11" s="243"/>
      <c r="Q11" s="86"/>
      <c r="R11" s="27"/>
      <c r="S11" s="28"/>
      <c r="T11" s="73"/>
      <c r="U11" s="86"/>
      <c r="V11" s="27"/>
      <c r="W11" s="158"/>
      <c r="X11" s="208"/>
    </row>
    <row r="12" spans="1:24" ht="21.75" customHeight="1" thickBot="1">
      <c r="A12" s="730" t="s">
        <v>474</v>
      </c>
      <c r="B12" s="731"/>
      <c r="C12" s="244">
        <f>SUM(C8:C11)</f>
        <v>1140</v>
      </c>
      <c r="D12" s="223">
        <f>SUM(D8:D11)</f>
        <v>0</v>
      </c>
      <c r="E12" s="75"/>
      <c r="F12" s="62"/>
      <c r="G12" s="69"/>
      <c r="H12" s="19"/>
      <c r="I12" s="75"/>
      <c r="J12" s="69"/>
      <c r="K12" s="69"/>
      <c r="L12" s="40"/>
      <c r="M12" s="759" t="s">
        <v>474</v>
      </c>
      <c r="N12" s="705"/>
      <c r="O12" s="262">
        <f>SUM(O8:O11)</f>
        <v>8430</v>
      </c>
      <c r="P12" s="223">
        <f>SUM(P8:P11)</f>
        <v>0</v>
      </c>
      <c r="Q12" s="75"/>
      <c r="R12" s="62"/>
      <c r="S12" s="69"/>
      <c r="T12" s="88"/>
      <c r="U12" s="120"/>
      <c r="V12" s="68"/>
      <c r="W12" s="206"/>
      <c r="X12" s="209"/>
    </row>
    <row r="13" spans="1:24" ht="21.75" customHeight="1" thickBot="1">
      <c r="A13" s="693" t="s">
        <v>572</v>
      </c>
      <c r="B13" s="694"/>
      <c r="C13" s="695"/>
      <c r="D13" s="63"/>
      <c r="E13" s="63"/>
      <c r="F13" s="63"/>
      <c r="G13" s="63"/>
      <c r="H13" s="63"/>
      <c r="I13" s="63"/>
      <c r="J13" s="63"/>
      <c r="K13" s="52"/>
      <c r="L13" s="63"/>
      <c r="M13" s="56"/>
      <c r="N13" s="52"/>
      <c r="O13" s="52"/>
      <c r="P13" s="63"/>
      <c r="Q13" s="56"/>
      <c r="R13" s="63"/>
      <c r="S13" s="52"/>
      <c r="T13" s="70"/>
      <c r="U13" s="659" t="s">
        <v>350</v>
      </c>
      <c r="V13" s="690"/>
      <c r="W13" s="246">
        <f>C12+O12</f>
        <v>9570</v>
      </c>
      <c r="X13" s="223">
        <f>P12+D12</f>
        <v>0</v>
      </c>
    </row>
    <row r="14" spans="1:24" ht="21.75" customHeight="1" hidden="1">
      <c r="A14" s="699"/>
      <c r="B14" s="700"/>
      <c r="C14" s="701"/>
      <c r="D14" s="427"/>
      <c r="E14" s="427"/>
      <c r="F14" s="427"/>
      <c r="G14" s="427"/>
      <c r="H14" s="427"/>
      <c r="I14" s="427"/>
      <c r="J14" s="427"/>
      <c r="K14" s="428"/>
      <c r="L14" s="427"/>
      <c r="M14" s="429"/>
      <c r="N14" s="428"/>
      <c r="O14" s="428"/>
      <c r="P14" s="427"/>
      <c r="Q14" s="429"/>
      <c r="R14" s="427"/>
      <c r="S14" s="428"/>
      <c r="T14" s="434" t="s">
        <v>555</v>
      </c>
      <c r="U14" s="428"/>
      <c r="V14" s="427"/>
      <c r="W14" s="428"/>
      <c r="X14" s="427"/>
    </row>
    <row r="15" spans="1:24" ht="21.75" customHeight="1" thickBot="1">
      <c r="A15" s="696"/>
      <c r="B15" s="697"/>
      <c r="C15" s="698"/>
      <c r="D15" s="427"/>
      <c r="E15" s="434"/>
      <c r="F15" s="427"/>
      <c r="G15" s="427"/>
      <c r="H15" s="427"/>
      <c r="I15" s="434"/>
      <c r="J15" s="427"/>
      <c r="K15" s="427"/>
      <c r="L15" s="427"/>
      <c r="M15" s="434"/>
      <c r="N15" s="427"/>
      <c r="O15" s="427"/>
      <c r="P15" s="427"/>
      <c r="Q15" s="434"/>
      <c r="R15" s="427"/>
      <c r="S15" s="427"/>
      <c r="T15" s="434"/>
      <c r="U15" s="427"/>
      <c r="V15" s="427"/>
      <c r="W15" s="427"/>
      <c r="X15" s="427"/>
    </row>
    <row r="16" spans="1:24" ht="21.75" customHeight="1">
      <c r="A16" s="34" t="s">
        <v>263</v>
      </c>
      <c r="B16" s="64" t="s">
        <v>542</v>
      </c>
      <c r="C16" s="64" t="s">
        <v>264</v>
      </c>
      <c r="D16" s="38" t="s">
        <v>265</v>
      </c>
      <c r="E16" s="34" t="s">
        <v>263</v>
      </c>
      <c r="F16" s="64" t="s">
        <v>542</v>
      </c>
      <c r="G16" s="64" t="s">
        <v>264</v>
      </c>
      <c r="H16" s="38" t="s">
        <v>265</v>
      </c>
      <c r="I16" s="34" t="s">
        <v>263</v>
      </c>
      <c r="J16" s="64" t="s">
        <v>542</v>
      </c>
      <c r="K16" s="64" t="s">
        <v>264</v>
      </c>
      <c r="L16" s="38" t="s">
        <v>265</v>
      </c>
      <c r="M16" s="57" t="s">
        <v>263</v>
      </c>
      <c r="N16" s="65" t="s">
        <v>542</v>
      </c>
      <c r="O16" s="65" t="s">
        <v>264</v>
      </c>
      <c r="P16" s="33" t="s">
        <v>265</v>
      </c>
      <c r="Q16" s="57" t="s">
        <v>263</v>
      </c>
      <c r="R16" s="64" t="s">
        <v>542</v>
      </c>
      <c r="S16" s="65" t="s">
        <v>466</v>
      </c>
      <c r="T16" s="36" t="s">
        <v>467</v>
      </c>
      <c r="U16" s="107" t="s">
        <v>526</v>
      </c>
      <c r="V16" s="65" t="s">
        <v>468</v>
      </c>
      <c r="W16" s="65" t="s">
        <v>466</v>
      </c>
      <c r="X16" s="33" t="s">
        <v>467</v>
      </c>
    </row>
    <row r="17" spans="1:24" ht="21.75" customHeight="1">
      <c r="A17" s="44"/>
      <c r="B17" s="45" t="s">
        <v>116</v>
      </c>
      <c r="C17" s="241">
        <v>1080</v>
      </c>
      <c r="D17" s="242"/>
      <c r="E17" s="44"/>
      <c r="F17" s="45"/>
      <c r="G17" s="28"/>
      <c r="H17" s="48"/>
      <c r="I17" s="121"/>
      <c r="J17" s="26"/>
      <c r="K17" s="26"/>
      <c r="L17" s="81"/>
      <c r="M17" s="66"/>
      <c r="N17" s="307" t="s">
        <v>117</v>
      </c>
      <c r="O17" s="302" t="s">
        <v>527</v>
      </c>
      <c r="P17" s="299" t="s">
        <v>527</v>
      </c>
      <c r="Q17" s="44"/>
      <c r="R17" s="27"/>
      <c r="S17" s="28"/>
      <c r="T17" s="73"/>
      <c r="U17" s="74"/>
      <c r="V17" s="293" t="s">
        <v>118</v>
      </c>
      <c r="W17" s="257">
        <v>3310</v>
      </c>
      <c r="X17" s="258"/>
    </row>
    <row r="18" spans="1:24" ht="21.75" customHeight="1">
      <c r="A18" s="66"/>
      <c r="B18" s="45" t="s">
        <v>119</v>
      </c>
      <c r="C18" s="302" t="s">
        <v>527</v>
      </c>
      <c r="D18" s="299" t="s">
        <v>527</v>
      </c>
      <c r="E18" s="44"/>
      <c r="F18" s="45"/>
      <c r="G18" s="28"/>
      <c r="H18" s="48"/>
      <c r="I18" s="44"/>
      <c r="J18" s="28"/>
      <c r="K18" s="28"/>
      <c r="L18" s="50"/>
      <c r="M18" s="44"/>
      <c r="N18" s="305" t="s">
        <v>120</v>
      </c>
      <c r="O18" s="302" t="s">
        <v>527</v>
      </c>
      <c r="P18" s="299" t="s">
        <v>527</v>
      </c>
      <c r="Q18" s="66"/>
      <c r="R18" s="45"/>
      <c r="S18" s="28"/>
      <c r="T18" s="73"/>
      <c r="U18" s="86"/>
      <c r="V18" s="27" t="s">
        <v>719</v>
      </c>
      <c r="W18" s="257">
        <v>1580</v>
      </c>
      <c r="X18" s="261"/>
    </row>
    <row r="19" spans="1:24" ht="21.75" customHeight="1">
      <c r="A19" s="66"/>
      <c r="B19" s="307" t="s">
        <v>121</v>
      </c>
      <c r="C19" s="302" t="s">
        <v>527</v>
      </c>
      <c r="D19" s="299" t="s">
        <v>527</v>
      </c>
      <c r="E19" s="44"/>
      <c r="F19" s="27"/>
      <c r="G19" s="28"/>
      <c r="H19" s="48"/>
      <c r="I19" s="44"/>
      <c r="J19" s="28"/>
      <c r="K19" s="28"/>
      <c r="L19" s="50"/>
      <c r="M19" s="44"/>
      <c r="N19" s="27" t="s">
        <v>116</v>
      </c>
      <c r="O19" s="241">
        <v>2710</v>
      </c>
      <c r="P19" s="242"/>
      <c r="Q19" s="66"/>
      <c r="R19" s="45"/>
      <c r="S19" s="28"/>
      <c r="T19" s="73"/>
      <c r="U19" s="86"/>
      <c r="V19" s="27"/>
      <c r="W19" s="257"/>
      <c r="X19" s="261"/>
    </row>
    <row r="20" spans="1:24" ht="21.75" customHeight="1">
      <c r="A20" s="113"/>
      <c r="B20" s="305" t="s">
        <v>117</v>
      </c>
      <c r="C20" s="302" t="s">
        <v>573</v>
      </c>
      <c r="D20" s="299" t="s">
        <v>573</v>
      </c>
      <c r="E20" s="44"/>
      <c r="F20" s="28"/>
      <c r="G20" s="28"/>
      <c r="H20" s="48"/>
      <c r="I20" s="44"/>
      <c r="J20" s="28"/>
      <c r="K20" s="28"/>
      <c r="L20" s="50"/>
      <c r="M20" s="44"/>
      <c r="N20" s="27" t="s">
        <v>119</v>
      </c>
      <c r="O20" s="241" t="s">
        <v>718</v>
      </c>
      <c r="P20" s="242"/>
      <c r="Q20" s="44"/>
      <c r="R20" s="27"/>
      <c r="S20" s="28"/>
      <c r="T20" s="73"/>
      <c r="U20" s="74"/>
      <c r="V20" s="27"/>
      <c r="W20" s="257"/>
      <c r="X20" s="261"/>
    </row>
    <row r="21" spans="1:24" ht="21.75" customHeight="1">
      <c r="A21" s="66"/>
      <c r="B21" s="45"/>
      <c r="C21" s="241"/>
      <c r="D21" s="253"/>
      <c r="E21" s="44"/>
      <c r="F21" s="28"/>
      <c r="G21" s="28"/>
      <c r="H21" s="48"/>
      <c r="I21" s="44"/>
      <c r="J21" s="28"/>
      <c r="K21" s="28"/>
      <c r="L21" s="50"/>
      <c r="M21" s="66"/>
      <c r="N21" s="45"/>
      <c r="O21" s="241"/>
      <c r="P21" s="243"/>
      <c r="Q21" s="66"/>
      <c r="R21" s="45"/>
      <c r="S21" s="28"/>
      <c r="T21" s="73"/>
      <c r="U21" s="74"/>
      <c r="V21" s="27"/>
      <c r="W21" s="257"/>
      <c r="X21" s="261"/>
    </row>
    <row r="22" spans="1:24" ht="21.75" customHeight="1" thickBot="1">
      <c r="A22" s="730" t="s">
        <v>474</v>
      </c>
      <c r="B22" s="731"/>
      <c r="C22" s="244">
        <f>SUM(C17:C21)</f>
        <v>1080</v>
      </c>
      <c r="D22" s="223">
        <f>SUM(D17:D20)</f>
        <v>0</v>
      </c>
      <c r="E22" s="87"/>
      <c r="F22" s="62"/>
      <c r="G22" s="62"/>
      <c r="H22" s="40"/>
      <c r="I22" s="87"/>
      <c r="J22" s="62"/>
      <c r="K22" s="62"/>
      <c r="L22" s="40"/>
      <c r="M22" s="730" t="s">
        <v>267</v>
      </c>
      <c r="N22" s="731"/>
      <c r="O22" s="244">
        <f>SUM(O17:O21)</f>
        <v>2710</v>
      </c>
      <c r="P22" s="223">
        <f>SUM(P17:P21)</f>
        <v>0</v>
      </c>
      <c r="Q22" s="87"/>
      <c r="R22" s="61"/>
      <c r="S22" s="62"/>
      <c r="T22" s="88"/>
      <c r="U22" s="691" t="s">
        <v>267</v>
      </c>
      <c r="V22" s="692"/>
      <c r="W22" s="244">
        <f>SUM(W17:W21)</f>
        <v>4890</v>
      </c>
      <c r="X22" s="223">
        <f>SUM(X17:X21)</f>
        <v>0</v>
      </c>
    </row>
    <row r="23" spans="1:24" ht="21.75" customHeight="1" thickBot="1">
      <c r="A23" s="693" t="s">
        <v>575</v>
      </c>
      <c r="B23" s="694"/>
      <c r="C23" s="695"/>
      <c r="D23" s="63"/>
      <c r="E23" s="56"/>
      <c r="F23" s="52"/>
      <c r="G23" s="52"/>
      <c r="H23" s="52"/>
      <c r="I23" s="56"/>
      <c r="J23" s="52"/>
      <c r="K23" s="52"/>
      <c r="L23" s="63"/>
      <c r="M23" s="56"/>
      <c r="N23" s="52"/>
      <c r="O23" s="52"/>
      <c r="P23" s="63"/>
      <c r="Q23" s="56"/>
      <c r="R23" s="63"/>
      <c r="S23" s="52"/>
      <c r="T23" s="70"/>
      <c r="U23" s="757" t="s">
        <v>350</v>
      </c>
      <c r="V23" s="758"/>
      <c r="W23" s="263">
        <f>C22+O22+W22</f>
        <v>8680</v>
      </c>
      <c r="X23" s="223">
        <f>D22+P22+X22</f>
        <v>0</v>
      </c>
    </row>
    <row r="24" spans="1:24" ht="21.75" customHeight="1" hidden="1">
      <c r="A24" s="699"/>
      <c r="B24" s="700"/>
      <c r="C24" s="701"/>
      <c r="D24" s="427"/>
      <c r="E24" s="429"/>
      <c r="F24" s="428"/>
      <c r="G24" s="428"/>
      <c r="H24" s="428"/>
      <c r="I24" s="429"/>
      <c r="J24" s="428"/>
      <c r="K24" s="428"/>
      <c r="L24" s="427"/>
      <c r="M24" s="429"/>
      <c r="N24" s="428"/>
      <c r="O24" s="428"/>
      <c r="P24" s="427"/>
      <c r="Q24" s="429"/>
      <c r="R24" s="427"/>
      <c r="S24" s="428"/>
      <c r="T24" s="434"/>
      <c r="U24" s="428"/>
      <c r="V24" s="427"/>
      <c r="W24" s="428"/>
      <c r="X24" s="427"/>
    </row>
    <row r="25" spans="1:24" ht="21.75" customHeight="1" thickBot="1">
      <c r="A25" s="696"/>
      <c r="B25" s="697"/>
      <c r="C25" s="698"/>
      <c r="D25" s="427"/>
      <c r="E25" s="434"/>
      <c r="F25" s="427"/>
      <c r="G25" s="427"/>
      <c r="H25" s="427"/>
      <c r="I25" s="434"/>
      <c r="J25" s="427"/>
      <c r="K25" s="427"/>
      <c r="L25" s="427"/>
      <c r="M25" s="434"/>
      <c r="N25" s="427"/>
      <c r="O25" s="427"/>
      <c r="P25" s="427"/>
      <c r="Q25" s="434"/>
      <c r="R25" s="427"/>
      <c r="S25" s="427"/>
      <c r="T25" s="434"/>
      <c r="U25" s="427"/>
      <c r="V25" s="427"/>
      <c r="W25" s="427"/>
      <c r="X25" s="427"/>
    </row>
    <row r="26" spans="1:24" ht="21.75" customHeight="1">
      <c r="A26" s="34" t="s">
        <v>263</v>
      </c>
      <c r="B26" s="64" t="s">
        <v>542</v>
      </c>
      <c r="C26" s="64" t="s">
        <v>264</v>
      </c>
      <c r="D26" s="38" t="s">
        <v>265</v>
      </c>
      <c r="E26" s="34" t="s">
        <v>263</v>
      </c>
      <c r="F26" s="64" t="s">
        <v>542</v>
      </c>
      <c r="G26" s="64" t="s">
        <v>264</v>
      </c>
      <c r="H26" s="38" t="s">
        <v>265</v>
      </c>
      <c r="I26" s="57" t="s">
        <v>263</v>
      </c>
      <c r="J26" s="65" t="s">
        <v>542</v>
      </c>
      <c r="K26" s="65" t="s">
        <v>264</v>
      </c>
      <c r="L26" s="33" t="s">
        <v>265</v>
      </c>
      <c r="M26" s="57" t="s">
        <v>263</v>
      </c>
      <c r="N26" s="65" t="s">
        <v>542</v>
      </c>
      <c r="O26" s="65" t="s">
        <v>264</v>
      </c>
      <c r="P26" s="33" t="s">
        <v>265</v>
      </c>
      <c r="Q26" s="57" t="s">
        <v>263</v>
      </c>
      <c r="R26" s="64" t="s">
        <v>542</v>
      </c>
      <c r="S26" s="65" t="s">
        <v>466</v>
      </c>
      <c r="T26" s="36" t="s">
        <v>467</v>
      </c>
      <c r="U26" s="107" t="s">
        <v>526</v>
      </c>
      <c r="V26" s="65" t="s">
        <v>468</v>
      </c>
      <c r="W26" s="65" t="s">
        <v>466</v>
      </c>
      <c r="X26" s="33" t="s">
        <v>467</v>
      </c>
    </row>
    <row r="27" spans="1:24" ht="21.75" customHeight="1">
      <c r="A27" s="113"/>
      <c r="B27" s="45" t="s">
        <v>280</v>
      </c>
      <c r="C27" s="495">
        <v>2650</v>
      </c>
      <c r="D27" s="242"/>
      <c r="E27" s="44"/>
      <c r="F27" s="27" t="s">
        <v>281</v>
      </c>
      <c r="G27" s="241">
        <v>1180</v>
      </c>
      <c r="H27" s="291"/>
      <c r="I27" s="44"/>
      <c r="J27" s="27"/>
      <c r="K27" s="241"/>
      <c r="L27" s="50"/>
      <c r="M27" s="66"/>
      <c r="N27" s="45" t="s">
        <v>213</v>
      </c>
      <c r="O27" s="255">
        <v>5730</v>
      </c>
      <c r="P27" s="288"/>
      <c r="Q27" s="44"/>
      <c r="R27" s="27" t="s">
        <v>122</v>
      </c>
      <c r="S27" s="302" t="s">
        <v>527</v>
      </c>
      <c r="T27" s="299" t="s">
        <v>527</v>
      </c>
      <c r="U27" s="74"/>
      <c r="V27" s="27"/>
      <c r="W27" s="158"/>
      <c r="X27" s="163"/>
    </row>
    <row r="28" spans="1:24" ht="21.75" customHeight="1">
      <c r="A28" s="113"/>
      <c r="B28" s="297" t="s">
        <v>282</v>
      </c>
      <c r="C28" s="495">
        <v>2170</v>
      </c>
      <c r="D28" s="242"/>
      <c r="E28" s="44"/>
      <c r="F28" s="28"/>
      <c r="G28" s="28"/>
      <c r="H28" s="48"/>
      <c r="I28" s="44"/>
      <c r="J28" s="28"/>
      <c r="K28" s="28"/>
      <c r="L28" s="50"/>
      <c r="M28" s="66"/>
      <c r="N28" s="45" t="s">
        <v>123</v>
      </c>
      <c r="O28" s="255">
        <v>3610</v>
      </c>
      <c r="P28" s="288"/>
      <c r="Q28" s="44"/>
      <c r="R28" s="27" t="s">
        <v>124</v>
      </c>
      <c r="S28" s="241">
        <v>710</v>
      </c>
      <c r="T28" s="253"/>
      <c r="U28" s="74"/>
      <c r="V28" s="27"/>
      <c r="W28" s="158"/>
      <c r="X28" s="163"/>
    </row>
    <row r="29" spans="1:24" ht="21.75" customHeight="1">
      <c r="A29" s="66"/>
      <c r="B29" s="45" t="s">
        <v>279</v>
      </c>
      <c r="C29" s="495">
        <v>360</v>
      </c>
      <c r="D29" s="253"/>
      <c r="E29" s="66"/>
      <c r="F29" s="27"/>
      <c r="G29" s="27"/>
      <c r="H29" s="50"/>
      <c r="I29" s="66"/>
      <c r="J29" s="27"/>
      <c r="K29" s="27"/>
      <c r="L29" s="50"/>
      <c r="M29" s="66"/>
      <c r="N29" s="45" t="s">
        <v>482</v>
      </c>
      <c r="O29" s="332">
        <v>2400</v>
      </c>
      <c r="P29" s="288"/>
      <c r="Q29" s="66"/>
      <c r="R29" s="27" t="s">
        <v>125</v>
      </c>
      <c r="S29" s="241">
        <v>3080</v>
      </c>
      <c r="T29" s="253"/>
      <c r="U29" s="86"/>
      <c r="V29" s="27"/>
      <c r="W29" s="4"/>
      <c r="X29" s="163"/>
    </row>
    <row r="30" spans="1:24" ht="21.75" customHeight="1">
      <c r="A30" s="66"/>
      <c r="B30" s="27" t="s">
        <v>278</v>
      </c>
      <c r="C30" s="495">
        <v>680</v>
      </c>
      <c r="D30" s="253"/>
      <c r="E30" s="44"/>
      <c r="F30" s="28"/>
      <c r="G30" s="28"/>
      <c r="H30" s="48"/>
      <c r="I30" s="44"/>
      <c r="J30" s="28"/>
      <c r="K30" s="28"/>
      <c r="L30" s="50"/>
      <c r="M30" s="66"/>
      <c r="N30" s="27" t="s">
        <v>117</v>
      </c>
      <c r="O30" s="241">
        <v>3370</v>
      </c>
      <c r="P30" s="253"/>
      <c r="Q30" s="66"/>
      <c r="R30" s="27" t="s">
        <v>126</v>
      </c>
      <c r="S30" s="241">
        <v>2930</v>
      </c>
      <c r="T30" s="253"/>
      <c r="U30" s="74"/>
      <c r="V30" s="27"/>
      <c r="W30" s="158"/>
      <c r="X30" s="163"/>
    </row>
    <row r="31" spans="1:24" ht="21.75" customHeight="1" thickBot="1">
      <c r="A31" s="730"/>
      <c r="B31" s="731"/>
      <c r="C31" s="244"/>
      <c r="D31" s="223"/>
      <c r="E31" s="730" t="s">
        <v>267</v>
      </c>
      <c r="F31" s="731"/>
      <c r="G31" s="244">
        <f>SUM(C27:C30,G27)</f>
        <v>7040</v>
      </c>
      <c r="H31" s="292">
        <f>SUM(D27:D30,H27)</f>
        <v>0</v>
      </c>
      <c r="I31" s="75"/>
      <c r="J31" s="69"/>
      <c r="K31" s="244"/>
      <c r="L31" s="223">
        <f>SUM(L27:L30)</f>
        <v>0</v>
      </c>
      <c r="M31" s="87"/>
      <c r="N31" s="62" t="s">
        <v>483</v>
      </c>
      <c r="O31" s="244">
        <v>1410</v>
      </c>
      <c r="P31" s="289"/>
      <c r="Q31" s="730" t="s">
        <v>267</v>
      </c>
      <c r="R31" s="731"/>
      <c r="S31" s="244">
        <f>SUM(S27:S30,O27:O31)</f>
        <v>23240</v>
      </c>
      <c r="T31" s="223">
        <f>SUM(P27:P31,T27:T30)</f>
        <v>0</v>
      </c>
      <c r="U31" s="76"/>
      <c r="V31" s="62"/>
      <c r="W31" s="159"/>
      <c r="X31" s="164"/>
    </row>
    <row r="32" spans="1:24" ht="21.75" customHeight="1" thickBot="1">
      <c r="A32" s="693" t="s">
        <v>576</v>
      </c>
      <c r="B32" s="694"/>
      <c r="C32" s="695"/>
      <c r="D32" s="63"/>
      <c r="E32" s="56"/>
      <c r="F32" s="52"/>
      <c r="G32" s="52"/>
      <c r="H32" s="52"/>
      <c r="I32" s="56"/>
      <c r="J32" s="52"/>
      <c r="K32" s="52"/>
      <c r="L32" s="63"/>
      <c r="M32" s="56"/>
      <c r="N32" s="63"/>
      <c r="O32" s="52"/>
      <c r="P32" s="63"/>
      <c r="Q32" s="56"/>
      <c r="R32" s="63"/>
      <c r="S32" s="52"/>
      <c r="T32" s="70"/>
      <c r="U32" s="757" t="s">
        <v>350</v>
      </c>
      <c r="V32" s="758"/>
      <c r="W32" s="263">
        <f>S31+G31</f>
        <v>30280</v>
      </c>
      <c r="X32" s="223">
        <f>T31+H31</f>
        <v>0</v>
      </c>
    </row>
    <row r="33" spans="1:24" ht="21.75" customHeight="1" hidden="1">
      <c r="A33" s="699"/>
      <c r="B33" s="700"/>
      <c r="C33" s="701"/>
      <c r="D33" s="427"/>
      <c r="E33" s="429"/>
      <c r="F33" s="428"/>
      <c r="G33" s="428"/>
      <c r="H33" s="428"/>
      <c r="I33" s="429"/>
      <c r="J33" s="428"/>
      <c r="K33" s="428"/>
      <c r="L33" s="427"/>
      <c r="M33" s="429"/>
      <c r="N33" s="428"/>
      <c r="O33" s="428"/>
      <c r="P33" s="427"/>
      <c r="Q33" s="429"/>
      <c r="R33" s="427"/>
      <c r="S33" s="428"/>
      <c r="T33" s="434"/>
      <c r="U33" s="428"/>
      <c r="V33" s="427"/>
      <c r="W33" s="428"/>
      <c r="X33" s="427"/>
    </row>
    <row r="34" spans="1:24" ht="21.75" customHeight="1" thickBot="1">
      <c r="A34" s="696"/>
      <c r="B34" s="697"/>
      <c r="C34" s="698"/>
      <c r="D34" s="427"/>
      <c r="E34" s="429"/>
      <c r="F34" s="428"/>
      <c r="G34" s="428"/>
      <c r="H34" s="428"/>
      <c r="I34" s="429"/>
      <c r="J34" s="428"/>
      <c r="K34" s="428"/>
      <c r="L34" s="427"/>
      <c r="M34" s="429"/>
      <c r="N34" s="428"/>
      <c r="O34" s="428"/>
      <c r="P34" s="427"/>
      <c r="Q34" s="429"/>
      <c r="R34" s="427"/>
      <c r="S34" s="428"/>
      <c r="T34" s="434"/>
      <c r="U34" s="428"/>
      <c r="V34" s="427"/>
      <c r="W34" s="428"/>
      <c r="X34" s="427"/>
    </row>
    <row r="35" spans="1:24" ht="21.75" customHeight="1">
      <c r="A35" s="57" t="s">
        <v>263</v>
      </c>
      <c r="B35" s="65" t="s">
        <v>542</v>
      </c>
      <c r="C35" s="65" t="s">
        <v>264</v>
      </c>
      <c r="D35" s="33" t="s">
        <v>265</v>
      </c>
      <c r="E35" s="57" t="s">
        <v>263</v>
      </c>
      <c r="F35" s="65" t="s">
        <v>542</v>
      </c>
      <c r="G35" s="65" t="s">
        <v>264</v>
      </c>
      <c r="H35" s="33" t="s">
        <v>265</v>
      </c>
      <c r="I35" s="57" t="s">
        <v>263</v>
      </c>
      <c r="J35" s="65" t="s">
        <v>542</v>
      </c>
      <c r="K35" s="65" t="s">
        <v>264</v>
      </c>
      <c r="L35" s="33" t="s">
        <v>265</v>
      </c>
      <c r="M35" s="57" t="s">
        <v>263</v>
      </c>
      <c r="N35" s="65" t="s">
        <v>542</v>
      </c>
      <c r="O35" s="65" t="s">
        <v>264</v>
      </c>
      <c r="P35" s="33" t="s">
        <v>265</v>
      </c>
      <c r="Q35" s="57" t="s">
        <v>263</v>
      </c>
      <c r="R35" s="64" t="s">
        <v>542</v>
      </c>
      <c r="S35" s="65" t="s">
        <v>466</v>
      </c>
      <c r="T35" s="36" t="s">
        <v>467</v>
      </c>
      <c r="U35" s="107" t="s">
        <v>526</v>
      </c>
      <c r="V35" s="65" t="s">
        <v>468</v>
      </c>
      <c r="W35" s="65" t="s">
        <v>466</v>
      </c>
      <c r="X35" s="33" t="s">
        <v>467</v>
      </c>
    </row>
    <row r="36" spans="1:24" ht="21.75" customHeight="1">
      <c r="A36" s="44"/>
      <c r="B36" s="307"/>
      <c r="C36" s="302"/>
      <c r="D36" s="299"/>
      <c r="E36" s="44"/>
      <c r="F36" s="28"/>
      <c r="G36" s="28"/>
      <c r="H36" s="48"/>
      <c r="I36" s="44"/>
      <c r="J36" s="305" t="s">
        <v>126</v>
      </c>
      <c r="K36" s="302" t="s">
        <v>557</v>
      </c>
      <c r="L36" s="299" t="s">
        <v>557</v>
      </c>
      <c r="M36" s="44"/>
      <c r="N36" s="307" t="s">
        <v>126</v>
      </c>
      <c r="O36" s="302" t="s">
        <v>557</v>
      </c>
      <c r="P36" s="299" t="s">
        <v>557</v>
      </c>
      <c r="Q36" s="44"/>
      <c r="R36" s="27" t="s">
        <v>215</v>
      </c>
      <c r="S36" s="241">
        <v>720</v>
      </c>
      <c r="T36" s="242"/>
      <c r="U36" s="86"/>
      <c r="V36" s="293" t="s">
        <v>127</v>
      </c>
      <c r="W36" s="241">
        <v>1070</v>
      </c>
      <c r="X36" s="242"/>
    </row>
    <row r="37" spans="1:24" ht="21.75" customHeight="1">
      <c r="A37" s="113"/>
      <c r="B37" s="111"/>
      <c r="C37" s="241"/>
      <c r="D37" s="242"/>
      <c r="E37" s="44"/>
      <c r="F37" s="28"/>
      <c r="G37" s="28"/>
      <c r="H37" s="48"/>
      <c r="I37" s="44"/>
      <c r="J37" s="27" t="s">
        <v>128</v>
      </c>
      <c r="K37" s="302" t="s">
        <v>527</v>
      </c>
      <c r="L37" s="299" t="s">
        <v>527</v>
      </c>
      <c r="M37" s="44"/>
      <c r="N37" s="334" t="s">
        <v>214</v>
      </c>
      <c r="O37" s="241">
        <v>700</v>
      </c>
      <c r="P37" s="242"/>
      <c r="Q37" s="44"/>
      <c r="R37" s="335" t="s">
        <v>702</v>
      </c>
      <c r="S37" s="241">
        <v>790</v>
      </c>
      <c r="T37" s="242"/>
      <c r="U37" s="86"/>
      <c r="V37" s="293" t="s">
        <v>139</v>
      </c>
      <c r="W37" s="241">
        <v>1320</v>
      </c>
      <c r="X37" s="242"/>
    </row>
    <row r="38" spans="1:24" ht="21.75" customHeight="1">
      <c r="A38" s="113"/>
      <c r="B38" s="111"/>
      <c r="C38" s="241"/>
      <c r="D38" s="253"/>
      <c r="E38" s="86"/>
      <c r="F38" s="27"/>
      <c r="G38" s="28"/>
      <c r="H38" s="48"/>
      <c r="I38" s="86"/>
      <c r="J38" s="27"/>
      <c r="K38" s="241"/>
      <c r="L38" s="253"/>
      <c r="M38" s="86"/>
      <c r="N38" s="335" t="s">
        <v>484</v>
      </c>
      <c r="O38" s="241">
        <v>650</v>
      </c>
      <c r="P38" s="242"/>
      <c r="Q38" s="86"/>
      <c r="R38" s="27" t="s">
        <v>128</v>
      </c>
      <c r="S38" s="302" t="s">
        <v>527</v>
      </c>
      <c r="T38" s="299" t="s">
        <v>527</v>
      </c>
      <c r="U38" s="86"/>
      <c r="V38" s="27" t="s">
        <v>662</v>
      </c>
      <c r="W38" s="241">
        <v>1030</v>
      </c>
      <c r="X38" s="243"/>
    </row>
    <row r="39" spans="1:24" ht="21.75" customHeight="1">
      <c r="A39" s="66"/>
      <c r="B39" s="27"/>
      <c r="C39" s="241"/>
      <c r="D39" s="253"/>
      <c r="E39" s="122"/>
      <c r="F39" s="108"/>
      <c r="G39" s="27"/>
      <c r="H39" s="50"/>
      <c r="I39" s="66"/>
      <c r="J39" s="27"/>
      <c r="K39" s="241"/>
      <c r="L39" s="253"/>
      <c r="M39" s="66"/>
      <c r="N39" s="152"/>
      <c r="O39" s="241"/>
      <c r="P39" s="243"/>
      <c r="Q39" s="66"/>
      <c r="R39" s="27"/>
      <c r="S39" s="241"/>
      <c r="T39" s="253"/>
      <c r="U39" s="86"/>
      <c r="V39" s="27"/>
      <c r="W39" s="241"/>
      <c r="X39" s="243"/>
    </row>
    <row r="40" spans="1:24" ht="21.75" customHeight="1" thickBot="1">
      <c r="A40" s="324"/>
      <c r="B40" s="325"/>
      <c r="C40" s="244"/>
      <c r="D40" s="223"/>
      <c r="E40" s="123"/>
      <c r="F40" s="124"/>
      <c r="G40" s="69"/>
      <c r="H40" s="19"/>
      <c r="I40" s="730" t="s">
        <v>267</v>
      </c>
      <c r="J40" s="731"/>
      <c r="K40" s="244">
        <f>SUM(K36:K39)</f>
        <v>0</v>
      </c>
      <c r="L40" s="223">
        <f>SUM(L36:L39)</f>
        <v>0</v>
      </c>
      <c r="M40" s="87"/>
      <c r="N40" s="61"/>
      <c r="O40" s="244"/>
      <c r="P40" s="264"/>
      <c r="Q40" s="702" t="s">
        <v>267</v>
      </c>
      <c r="R40" s="703"/>
      <c r="S40" s="244">
        <f>SUM(S36:S39,O36:O39)</f>
        <v>2860</v>
      </c>
      <c r="T40" s="223">
        <f>SUM(P36:P38,T36:T38)</f>
        <v>0</v>
      </c>
      <c r="U40" s="646" t="s">
        <v>267</v>
      </c>
      <c r="V40" s="647"/>
      <c r="W40" s="244">
        <f>SUM(W36:W39)</f>
        <v>3420</v>
      </c>
      <c r="X40" s="223">
        <f>SUM(X36:X39)</f>
        <v>0</v>
      </c>
    </row>
    <row r="41" spans="1:24" ht="21.75" customHeight="1" thickBot="1">
      <c r="A41" s="645">
        <v>45323</v>
      </c>
      <c r="B41" s="645"/>
      <c r="C41" s="78"/>
      <c r="D41" s="78"/>
      <c r="E41" s="78"/>
      <c r="F41" s="78"/>
      <c r="G41" s="80"/>
      <c r="H41" s="80"/>
      <c r="I41" s="79"/>
      <c r="J41" s="80"/>
      <c r="K41" s="80"/>
      <c r="L41" s="80"/>
      <c r="M41" s="79"/>
      <c r="N41" s="80"/>
      <c r="O41" s="80"/>
      <c r="P41" s="80"/>
      <c r="Q41" s="79"/>
      <c r="R41" s="80"/>
      <c r="S41" s="80"/>
      <c r="T41" s="79"/>
      <c r="U41" s="757" t="s">
        <v>350</v>
      </c>
      <c r="V41" s="758"/>
      <c r="W41" s="263">
        <f>K40+S40+W40</f>
        <v>6280</v>
      </c>
      <c r="X41" s="223">
        <f>D40+L40+T40+X40</f>
        <v>0</v>
      </c>
    </row>
    <row r="42" spans="1:22" ht="20.25" customHeight="1">
      <c r="A42" s="77" t="s">
        <v>550</v>
      </c>
      <c r="B42" s="78" t="s">
        <v>42</v>
      </c>
      <c r="C42" s="78"/>
      <c r="D42" s="78"/>
      <c r="E42" s="78"/>
      <c r="F42" s="415"/>
      <c r="V42" s="421"/>
    </row>
    <row r="43" spans="1:24" ht="20.25" customHeight="1">
      <c r="A43" s="77"/>
      <c r="B43" s="78"/>
      <c r="C43" s="78"/>
      <c r="D43" s="78"/>
      <c r="E43" s="78"/>
      <c r="R43" s="331" t="s">
        <v>653</v>
      </c>
      <c r="S43" s="147" t="s">
        <v>650</v>
      </c>
      <c r="U43" s="147"/>
      <c r="V43" s="148"/>
      <c r="W43" s="80"/>
      <c r="X43" s="80"/>
    </row>
    <row r="44" spans="1:24" ht="20.25" customHeight="1">
      <c r="A44" s="77"/>
      <c r="B44" s="78"/>
      <c r="C44" s="109"/>
      <c r="D44" s="109"/>
      <c r="E44" s="109"/>
      <c r="F44" s="433"/>
      <c r="G44" s="433"/>
      <c r="H44" s="433"/>
      <c r="I44" s="432"/>
      <c r="J44" s="433"/>
      <c r="K44" s="433"/>
      <c r="L44" s="433"/>
      <c r="M44" s="432"/>
      <c r="N44" s="433"/>
      <c r="O44" s="433"/>
      <c r="P44" s="433"/>
      <c r="Q44" s="432"/>
      <c r="S44" s="147" t="s">
        <v>651</v>
      </c>
      <c r="T44" s="432"/>
      <c r="U44" s="149"/>
      <c r="V44" s="148"/>
      <c r="W44" s="80"/>
      <c r="X44" s="80"/>
    </row>
    <row r="45" spans="1:24" ht="20.25" customHeight="1">
      <c r="A45" s="77"/>
      <c r="B45" s="78"/>
      <c r="C45" s="80"/>
      <c r="D45" s="80"/>
      <c r="E45" s="79"/>
      <c r="F45" s="433"/>
      <c r="G45" s="433"/>
      <c r="H45" s="433"/>
      <c r="I45" s="432"/>
      <c r="J45" s="433"/>
      <c r="K45" s="433"/>
      <c r="L45" s="433"/>
      <c r="M45" s="432"/>
      <c r="N45" s="433"/>
      <c r="O45" s="433"/>
      <c r="P45" s="433"/>
      <c r="Q45" s="432"/>
      <c r="S45" s="147" t="s">
        <v>652</v>
      </c>
      <c r="T45" s="432"/>
      <c r="U45" s="149"/>
      <c r="V45" s="147"/>
      <c r="W45" s="150"/>
      <c r="X45" s="150"/>
    </row>
    <row r="46" spans="1:24" ht="21" customHeight="1">
      <c r="A46" s="432"/>
      <c r="B46" s="433"/>
      <c r="C46" s="433"/>
      <c r="D46" s="433"/>
      <c r="E46" s="432"/>
      <c r="F46" s="433"/>
      <c r="G46" s="433"/>
      <c r="H46" s="433"/>
      <c r="I46" s="432"/>
      <c r="J46" s="433"/>
      <c r="K46" s="433"/>
      <c r="L46" s="433"/>
      <c r="M46" s="432"/>
      <c r="N46" s="433"/>
      <c r="O46" s="433"/>
      <c r="P46" s="433"/>
      <c r="Q46" s="432"/>
      <c r="R46" s="433"/>
      <c r="S46" s="433"/>
      <c r="T46" s="432"/>
      <c r="U46" s="433"/>
      <c r="V46" s="433"/>
      <c r="W46" s="433"/>
      <c r="X46" s="433"/>
    </row>
    <row r="47" spans="1:24" ht="13.5">
      <c r="A47" s="432"/>
      <c r="B47" s="433"/>
      <c r="C47" s="433"/>
      <c r="D47" s="433"/>
      <c r="E47" s="432"/>
      <c r="F47" s="433"/>
      <c r="G47" s="433"/>
      <c r="H47" s="433"/>
      <c r="I47" s="432"/>
      <c r="J47" s="433"/>
      <c r="K47" s="433"/>
      <c r="L47" s="433"/>
      <c r="M47" s="432"/>
      <c r="N47" s="433"/>
      <c r="O47" s="433"/>
      <c r="P47" s="433"/>
      <c r="Q47" s="432"/>
      <c r="R47" s="433"/>
      <c r="S47" s="433"/>
      <c r="T47" s="432"/>
      <c r="U47" s="433"/>
      <c r="V47" s="433"/>
      <c r="W47" s="433"/>
      <c r="X47" s="433"/>
    </row>
    <row r="48" spans="1:24" ht="13.5">
      <c r="A48" s="432"/>
      <c r="B48" s="433"/>
      <c r="C48" s="433"/>
      <c r="D48" s="433"/>
      <c r="E48" s="432"/>
      <c r="F48" s="433"/>
      <c r="G48" s="433"/>
      <c r="H48" s="433"/>
      <c r="I48" s="432"/>
      <c r="J48" s="433"/>
      <c r="K48" s="433"/>
      <c r="L48" s="433"/>
      <c r="M48" s="432"/>
      <c r="N48" s="433"/>
      <c r="O48" s="433"/>
      <c r="P48" s="433"/>
      <c r="Q48" s="432"/>
      <c r="R48" s="433"/>
      <c r="S48" s="433"/>
      <c r="T48" s="432"/>
      <c r="U48" s="433"/>
      <c r="V48" s="433"/>
      <c r="W48" s="433"/>
      <c r="X48" s="433"/>
    </row>
    <row r="49" spans="1:24" ht="13.5">
      <c r="A49" s="432"/>
      <c r="B49" s="433"/>
      <c r="C49" s="433"/>
      <c r="D49" s="433"/>
      <c r="E49" s="432"/>
      <c r="F49" s="433"/>
      <c r="G49" s="433"/>
      <c r="H49" s="433"/>
      <c r="I49" s="432"/>
      <c r="J49" s="433"/>
      <c r="K49" s="433"/>
      <c r="L49" s="433"/>
      <c r="M49" s="432"/>
      <c r="N49" s="433"/>
      <c r="O49" s="433"/>
      <c r="P49" s="433"/>
      <c r="Q49" s="432"/>
      <c r="R49" s="433"/>
      <c r="S49" s="433"/>
      <c r="T49" s="432"/>
      <c r="U49" s="433"/>
      <c r="V49" s="433"/>
      <c r="W49" s="433"/>
      <c r="X49" s="433"/>
    </row>
    <row r="50" spans="1:24" ht="13.5">
      <c r="A50" s="432"/>
      <c r="B50" s="433"/>
      <c r="C50" s="433"/>
      <c r="D50" s="433"/>
      <c r="E50" s="432"/>
      <c r="F50" s="433"/>
      <c r="G50" s="433"/>
      <c r="H50" s="433"/>
      <c r="I50" s="432"/>
      <c r="J50" s="433"/>
      <c r="K50" s="433"/>
      <c r="L50" s="433"/>
      <c r="M50" s="432"/>
      <c r="N50" s="433"/>
      <c r="O50" s="433"/>
      <c r="P50" s="433"/>
      <c r="Q50" s="432"/>
      <c r="R50" s="433"/>
      <c r="S50" s="433"/>
      <c r="T50" s="432"/>
      <c r="U50" s="433"/>
      <c r="V50" s="433"/>
      <c r="W50" s="433"/>
      <c r="X50" s="433"/>
    </row>
    <row r="51" spans="1:24" ht="13.5">
      <c r="A51" s="432"/>
      <c r="B51" s="433"/>
      <c r="C51" s="433"/>
      <c r="D51" s="433"/>
      <c r="E51" s="432"/>
      <c r="F51" s="433"/>
      <c r="G51" s="433"/>
      <c r="H51" s="433"/>
      <c r="I51" s="432"/>
      <c r="J51" s="433"/>
      <c r="K51" s="433"/>
      <c r="L51" s="433"/>
      <c r="M51" s="432"/>
      <c r="N51" s="433"/>
      <c r="O51" s="433"/>
      <c r="P51" s="433"/>
      <c r="Q51" s="432"/>
      <c r="R51" s="433"/>
      <c r="S51" s="433"/>
      <c r="T51" s="432"/>
      <c r="U51" s="433"/>
      <c r="V51" s="433"/>
      <c r="W51" s="433"/>
      <c r="X51" s="433"/>
    </row>
    <row r="52" spans="1:24" ht="13.5">
      <c r="A52" s="432"/>
      <c r="B52" s="433"/>
      <c r="C52" s="433"/>
      <c r="D52" s="433"/>
      <c r="E52" s="432"/>
      <c r="F52" s="433"/>
      <c r="G52" s="433"/>
      <c r="H52" s="433"/>
      <c r="I52" s="432"/>
      <c r="J52" s="433"/>
      <c r="K52" s="433"/>
      <c r="L52" s="433"/>
      <c r="M52" s="432"/>
      <c r="N52" s="433"/>
      <c r="O52" s="433"/>
      <c r="P52" s="433"/>
      <c r="Q52" s="432"/>
      <c r="R52" s="433"/>
      <c r="S52" s="433"/>
      <c r="T52" s="432"/>
      <c r="U52" s="433"/>
      <c r="V52" s="433"/>
      <c r="W52" s="433"/>
      <c r="X52" s="433"/>
    </row>
    <row r="53" spans="1:24" ht="13.5">
      <c r="A53" s="432"/>
      <c r="B53" s="433"/>
      <c r="C53" s="433"/>
      <c r="D53" s="433"/>
      <c r="E53" s="432"/>
      <c r="F53" s="433"/>
      <c r="G53" s="433"/>
      <c r="H53" s="433"/>
      <c r="I53" s="432"/>
      <c r="J53" s="433"/>
      <c r="K53" s="433"/>
      <c r="L53" s="433"/>
      <c r="M53" s="432"/>
      <c r="N53" s="433"/>
      <c r="O53" s="433"/>
      <c r="P53" s="433"/>
      <c r="Q53" s="432"/>
      <c r="R53" s="433"/>
      <c r="S53" s="433"/>
      <c r="T53" s="432"/>
      <c r="U53" s="433"/>
      <c r="V53" s="433"/>
      <c r="W53" s="433"/>
      <c r="X53" s="433"/>
    </row>
  </sheetData>
  <sheetProtection/>
  <mergeCells count="42">
    <mergeCell ref="P3:Q3"/>
    <mergeCell ref="S3:U3"/>
    <mergeCell ref="U32:V32"/>
    <mergeCell ref="M12:N12"/>
    <mergeCell ref="K4:N4"/>
    <mergeCell ref="K3:N3"/>
    <mergeCell ref="I6:L6"/>
    <mergeCell ref="M6:P6"/>
    <mergeCell ref="Q6:T6"/>
    <mergeCell ref="I40:J40"/>
    <mergeCell ref="M22:N22"/>
    <mergeCell ref="W4:X4"/>
    <mergeCell ref="A22:B22"/>
    <mergeCell ref="A23:C25"/>
    <mergeCell ref="A32:C34"/>
    <mergeCell ref="E31:F31"/>
    <mergeCell ref="A13:C15"/>
    <mergeCell ref="U41:V41"/>
    <mergeCell ref="U40:V40"/>
    <mergeCell ref="Q40:R40"/>
    <mergeCell ref="P4:U4"/>
    <mergeCell ref="Q31:R31"/>
    <mergeCell ref="U13:V13"/>
    <mergeCell ref="U22:V22"/>
    <mergeCell ref="U23:V23"/>
    <mergeCell ref="U6:X6"/>
    <mergeCell ref="A3:B3"/>
    <mergeCell ref="D3:E3"/>
    <mergeCell ref="F3:I3"/>
    <mergeCell ref="F4:I4"/>
    <mergeCell ref="A12:B12"/>
    <mergeCell ref="W1:X1"/>
    <mergeCell ref="A2:B2"/>
    <mergeCell ref="D2:E2"/>
    <mergeCell ref="F2:I2"/>
    <mergeCell ref="F1:I1"/>
    <mergeCell ref="A41:B41"/>
    <mergeCell ref="A4:B4"/>
    <mergeCell ref="D4:E4"/>
    <mergeCell ref="A31:B31"/>
    <mergeCell ref="E6:H6"/>
    <mergeCell ref="A6:D6"/>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sheetPr>
    <pageSetUpPr fitToPage="1"/>
  </sheetPr>
  <dimension ref="A1:X46"/>
  <sheetViews>
    <sheetView zoomScale="65" zoomScaleNormal="65" zoomScalePageLayoutView="0" workbookViewId="0" topLeftCell="A1">
      <selection activeCell="B37" sqref="B37"/>
    </sheetView>
  </sheetViews>
  <sheetFormatPr defaultColWidth="9.00390625" defaultRowHeight="13.5"/>
  <cols>
    <col min="1" max="1" width="5.50390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5" width="9.50390625" style="333" customWidth="1"/>
    <col min="16" max="16" width="9.375" style="333" customWidth="1"/>
    <col min="17" max="17" width="5.625" style="419" customWidth="1"/>
    <col min="18" max="18" width="13.125" style="333" customWidth="1"/>
    <col min="19" max="19" width="8.8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1:24" ht="40.5" customHeight="1">
      <c r="A1" s="277"/>
      <c r="F1" s="672" t="s">
        <v>251</v>
      </c>
      <c r="G1" s="672"/>
      <c r="H1" s="672"/>
      <c r="I1" s="672"/>
      <c r="W1" s="682" t="s">
        <v>515</v>
      </c>
      <c r="X1" s="682"/>
    </row>
    <row r="2" spans="1:14" ht="40.5" customHeight="1">
      <c r="A2" s="656" t="s">
        <v>133</v>
      </c>
      <c r="B2" s="656"/>
      <c r="D2" s="650" t="s">
        <v>357</v>
      </c>
      <c r="E2" s="652"/>
      <c r="F2" s="676">
        <f>'合計表'!E3</f>
        <v>0</v>
      </c>
      <c r="G2" s="677"/>
      <c r="H2" s="677"/>
      <c r="I2" s="678"/>
      <c r="J2" s="6"/>
      <c r="K2" s="420"/>
      <c r="L2" s="420"/>
      <c r="M2" s="420"/>
      <c r="N2" s="420"/>
    </row>
    <row r="3" spans="1:21" ht="40.5" customHeight="1" thickBot="1">
      <c r="A3" s="761" t="s">
        <v>516</v>
      </c>
      <c r="B3" s="762"/>
      <c r="C3" s="7"/>
      <c r="D3" s="650" t="s">
        <v>517</v>
      </c>
      <c r="E3" s="652"/>
      <c r="F3" s="661">
        <f>'合計表'!E4</f>
        <v>0</v>
      </c>
      <c r="G3" s="662"/>
      <c r="H3" s="662"/>
      <c r="I3" s="663"/>
      <c r="J3" s="4" t="s">
        <v>275</v>
      </c>
      <c r="K3" s="679" t="str">
        <f>'合計表'!K4</f>
        <v>年　　月　　日（　）</v>
      </c>
      <c r="L3" s="680"/>
      <c r="M3" s="680"/>
      <c r="N3" s="681"/>
      <c r="O3" s="4" t="s">
        <v>518</v>
      </c>
      <c r="P3" s="676">
        <f>'合計表'!P4</f>
        <v>0</v>
      </c>
      <c r="Q3" s="678"/>
      <c r="R3" s="3" t="s">
        <v>358</v>
      </c>
      <c r="S3" s="676">
        <f>'北信１'!S3</f>
        <v>0</v>
      </c>
      <c r="T3" s="677"/>
      <c r="U3" s="678"/>
    </row>
    <row r="4" spans="1:24" ht="40.5" customHeight="1" thickBot="1">
      <c r="A4" s="670" t="s">
        <v>577</v>
      </c>
      <c r="B4" s="671"/>
      <c r="C4" s="12"/>
      <c r="D4" s="763" t="s">
        <v>385</v>
      </c>
      <c r="E4" s="652"/>
      <c r="F4" s="650">
        <f>'合計表'!E5</f>
        <v>0</v>
      </c>
      <c r="G4" s="651"/>
      <c r="H4" s="651"/>
      <c r="I4" s="652"/>
      <c r="J4" s="5" t="s">
        <v>248</v>
      </c>
      <c r="K4" s="661">
        <f>'合計表'!K5</f>
        <v>0</v>
      </c>
      <c r="L4" s="662"/>
      <c r="M4" s="662"/>
      <c r="N4" s="663"/>
      <c r="O4" s="4" t="s">
        <v>386</v>
      </c>
      <c r="P4" s="684">
        <f>'合計表'!P5</f>
        <v>0</v>
      </c>
      <c r="Q4" s="685"/>
      <c r="R4" s="685"/>
      <c r="S4" s="685"/>
      <c r="T4" s="685"/>
      <c r="U4" s="686"/>
      <c r="W4" s="683">
        <f>X35</f>
        <v>0</v>
      </c>
      <c r="X4" s="683"/>
    </row>
    <row r="5" ht="9" customHeight="1" thickBot="1"/>
    <row r="6" spans="1:24" ht="21.75" customHeight="1" thickBot="1">
      <c r="A6" s="653" t="s">
        <v>520</v>
      </c>
      <c r="B6" s="654"/>
      <c r="C6" s="654"/>
      <c r="D6" s="655"/>
      <c r="E6" s="667" t="s">
        <v>578</v>
      </c>
      <c r="F6" s="668"/>
      <c r="G6" s="668"/>
      <c r="H6" s="669"/>
      <c r="I6" s="653" t="s">
        <v>579</v>
      </c>
      <c r="J6" s="654"/>
      <c r="K6" s="654"/>
      <c r="L6" s="655"/>
      <c r="M6" s="653" t="s">
        <v>580</v>
      </c>
      <c r="N6" s="654"/>
      <c r="O6" s="654"/>
      <c r="P6" s="655"/>
      <c r="Q6" s="653" t="s">
        <v>524</v>
      </c>
      <c r="R6" s="654"/>
      <c r="S6" s="654"/>
      <c r="T6" s="655"/>
      <c r="U6" s="653" t="s">
        <v>541</v>
      </c>
      <c r="V6" s="654"/>
      <c r="W6" s="654"/>
      <c r="X6" s="655"/>
    </row>
    <row r="7" spans="1:24" ht="21.75" customHeight="1">
      <c r="A7" s="67" t="s">
        <v>263</v>
      </c>
      <c r="B7" s="25" t="s">
        <v>542</v>
      </c>
      <c r="C7" s="25" t="s">
        <v>264</v>
      </c>
      <c r="D7" s="81" t="s">
        <v>265</v>
      </c>
      <c r="E7" s="67" t="s">
        <v>263</v>
      </c>
      <c r="F7" s="25" t="s">
        <v>542</v>
      </c>
      <c r="G7" s="25" t="s">
        <v>264</v>
      </c>
      <c r="H7" s="81" t="s">
        <v>265</v>
      </c>
      <c r="I7" s="67" t="s">
        <v>263</v>
      </c>
      <c r="J7" s="25" t="s">
        <v>542</v>
      </c>
      <c r="K7" s="25" t="s">
        <v>264</v>
      </c>
      <c r="L7" s="81" t="s">
        <v>265</v>
      </c>
      <c r="M7" s="67" t="s">
        <v>263</v>
      </c>
      <c r="N7" s="25" t="s">
        <v>542</v>
      </c>
      <c r="O7" s="25" t="s">
        <v>264</v>
      </c>
      <c r="P7" s="81" t="s">
        <v>265</v>
      </c>
      <c r="Q7" s="67" t="s">
        <v>263</v>
      </c>
      <c r="R7" s="25" t="s">
        <v>542</v>
      </c>
      <c r="S7" s="25" t="s">
        <v>466</v>
      </c>
      <c r="T7" s="83" t="s">
        <v>467</v>
      </c>
      <c r="U7" s="84" t="s">
        <v>526</v>
      </c>
      <c r="V7" s="68" t="s">
        <v>468</v>
      </c>
      <c r="W7" s="68" t="s">
        <v>466</v>
      </c>
      <c r="X7" s="81" t="s">
        <v>467</v>
      </c>
    </row>
    <row r="8" spans="1:24" ht="21.75" customHeight="1">
      <c r="A8" s="44"/>
      <c r="B8" s="293" t="s">
        <v>151</v>
      </c>
      <c r="C8" s="241" t="s">
        <v>618</v>
      </c>
      <c r="D8" s="242" t="s">
        <v>618</v>
      </c>
      <c r="E8" s="44"/>
      <c r="F8" s="305" t="s">
        <v>40</v>
      </c>
      <c r="G8" s="302" t="s">
        <v>738</v>
      </c>
      <c r="H8" s="242"/>
      <c r="I8" s="44"/>
      <c r="J8" s="27" t="s">
        <v>140</v>
      </c>
      <c r="K8" s="241" t="s">
        <v>530</v>
      </c>
      <c r="L8" s="242" t="s">
        <v>530</v>
      </c>
      <c r="M8" s="44"/>
      <c r="N8" s="27" t="s">
        <v>40</v>
      </c>
      <c r="O8" s="241">
        <v>640</v>
      </c>
      <c r="P8" s="242"/>
      <c r="Q8" s="44"/>
      <c r="R8" s="560" t="s">
        <v>254</v>
      </c>
      <c r="S8" s="241" t="s">
        <v>530</v>
      </c>
      <c r="T8" s="243" t="s">
        <v>530</v>
      </c>
      <c r="U8" s="53"/>
      <c r="V8" s="323" t="s">
        <v>156</v>
      </c>
      <c r="W8" s="241">
        <v>980</v>
      </c>
      <c r="X8" s="275"/>
    </row>
    <row r="9" spans="1:24" ht="21.75" customHeight="1">
      <c r="A9" s="44"/>
      <c r="B9" s="23" t="s">
        <v>141</v>
      </c>
      <c r="C9" s="249">
        <v>2750</v>
      </c>
      <c r="D9" s="242"/>
      <c r="E9" s="44"/>
      <c r="F9" s="305" t="s">
        <v>142</v>
      </c>
      <c r="G9" s="302" t="s">
        <v>738</v>
      </c>
      <c r="H9" s="242"/>
      <c r="I9" s="44"/>
      <c r="J9" s="27" t="s">
        <v>143</v>
      </c>
      <c r="K9" s="241" t="s">
        <v>581</v>
      </c>
      <c r="L9" s="242" t="s">
        <v>581</v>
      </c>
      <c r="M9" s="44"/>
      <c r="N9" s="27" t="s">
        <v>146</v>
      </c>
      <c r="O9" s="241">
        <v>400</v>
      </c>
      <c r="P9" s="242"/>
      <c r="Q9" s="44"/>
      <c r="R9" s="27" t="s">
        <v>656</v>
      </c>
      <c r="S9" s="241">
        <v>2890</v>
      </c>
      <c r="T9" s="242"/>
      <c r="U9" s="74"/>
      <c r="V9" s="25"/>
      <c r="W9" s="192"/>
      <c r="X9" s="207"/>
    </row>
    <row r="10" spans="1:24" ht="21.75" customHeight="1">
      <c r="A10" s="71"/>
      <c r="B10" s="96" t="s">
        <v>142</v>
      </c>
      <c r="C10" s="241">
        <v>1940</v>
      </c>
      <c r="D10" s="275"/>
      <c r="E10" s="44"/>
      <c r="F10" s="306" t="s">
        <v>144</v>
      </c>
      <c r="G10" s="559" t="s">
        <v>527</v>
      </c>
      <c r="H10" s="275" t="s">
        <v>527</v>
      </c>
      <c r="I10" s="44"/>
      <c r="J10" s="27"/>
      <c r="K10" s="178"/>
      <c r="L10" s="207"/>
      <c r="M10" s="44"/>
      <c r="N10" s="27" t="s">
        <v>142</v>
      </c>
      <c r="O10" s="241">
        <v>800</v>
      </c>
      <c r="P10" s="242"/>
      <c r="Q10" s="44"/>
      <c r="R10" s="27" t="s">
        <v>170</v>
      </c>
      <c r="S10" s="241">
        <v>4120</v>
      </c>
      <c r="T10" s="242"/>
      <c r="U10" s="74"/>
      <c r="V10" s="27"/>
      <c r="W10" s="178"/>
      <c r="X10" s="207"/>
    </row>
    <row r="11" spans="1:24" ht="21.75" customHeight="1">
      <c r="A11" s="105"/>
      <c r="B11" s="96" t="s">
        <v>144</v>
      </c>
      <c r="C11" s="241">
        <v>1110</v>
      </c>
      <c r="D11" s="275"/>
      <c r="E11" s="71"/>
      <c r="F11" s="305" t="s">
        <v>145</v>
      </c>
      <c r="G11" s="559" t="s">
        <v>527</v>
      </c>
      <c r="H11" s="275" t="s">
        <v>582</v>
      </c>
      <c r="I11" s="44"/>
      <c r="J11" s="28"/>
      <c r="K11" s="178"/>
      <c r="L11" s="207"/>
      <c r="M11" s="44"/>
      <c r="N11" s="23" t="s">
        <v>151</v>
      </c>
      <c r="O11" s="241" t="s">
        <v>527</v>
      </c>
      <c r="P11" s="242" t="s">
        <v>618</v>
      </c>
      <c r="Q11" s="86"/>
      <c r="R11" s="27" t="s">
        <v>157</v>
      </c>
      <c r="S11" s="241" t="s">
        <v>527</v>
      </c>
      <c r="T11" s="242" t="s">
        <v>618</v>
      </c>
      <c r="U11" s="86"/>
      <c r="V11" s="27"/>
      <c r="W11" s="178"/>
      <c r="X11" s="207"/>
    </row>
    <row r="12" spans="1:24" ht="21.75" customHeight="1">
      <c r="A12" s="44"/>
      <c r="B12" s="25"/>
      <c r="C12" s="192"/>
      <c r="D12" s="207"/>
      <c r="E12" s="44"/>
      <c r="F12" s="25"/>
      <c r="G12" s="192"/>
      <c r="H12" s="207"/>
      <c r="I12" s="44"/>
      <c r="J12" s="28"/>
      <c r="K12" s="178"/>
      <c r="L12" s="207"/>
      <c r="M12" s="51"/>
      <c r="N12" s="96" t="s">
        <v>144</v>
      </c>
      <c r="O12" s="241">
        <v>600</v>
      </c>
      <c r="P12" s="275"/>
      <c r="Q12" s="44"/>
      <c r="R12" s="27" t="s">
        <v>159</v>
      </c>
      <c r="S12" s="241">
        <v>1950</v>
      </c>
      <c r="T12" s="242"/>
      <c r="U12" s="86"/>
      <c r="V12" s="27"/>
      <c r="W12" s="178"/>
      <c r="X12" s="207"/>
    </row>
    <row r="13" spans="1:24" ht="21.75" customHeight="1">
      <c r="A13" s="113"/>
      <c r="B13" s="111"/>
      <c r="C13" s="178"/>
      <c r="D13" s="207"/>
      <c r="E13" s="86"/>
      <c r="F13" s="27"/>
      <c r="G13" s="178"/>
      <c r="H13" s="207"/>
      <c r="I13" s="86"/>
      <c r="J13" s="27"/>
      <c r="K13" s="178"/>
      <c r="L13" s="207"/>
      <c r="M13" s="44"/>
      <c r="N13" s="25" t="s">
        <v>298</v>
      </c>
      <c r="O13" s="251">
        <v>210</v>
      </c>
      <c r="P13" s="243"/>
      <c r="Q13" s="44"/>
      <c r="R13" s="27" t="s">
        <v>143</v>
      </c>
      <c r="S13" s="241">
        <v>5110</v>
      </c>
      <c r="T13" s="242"/>
      <c r="U13" s="86"/>
      <c r="V13" s="27"/>
      <c r="W13" s="178"/>
      <c r="X13" s="207"/>
    </row>
    <row r="14" spans="1:24" ht="21.75" customHeight="1">
      <c r="A14" s="113"/>
      <c r="B14" s="111"/>
      <c r="C14" s="178"/>
      <c r="D14" s="207"/>
      <c r="E14" s="86"/>
      <c r="F14" s="27"/>
      <c r="G14" s="178"/>
      <c r="H14" s="207"/>
      <c r="I14" s="86"/>
      <c r="J14" s="27"/>
      <c r="K14" s="178"/>
      <c r="L14" s="207"/>
      <c r="M14" s="44"/>
      <c r="N14" s="28"/>
      <c r="O14" s="241"/>
      <c r="P14" s="243"/>
      <c r="Q14" s="44"/>
      <c r="R14" s="27" t="s">
        <v>160</v>
      </c>
      <c r="S14" s="241">
        <v>1800</v>
      </c>
      <c r="T14" s="242"/>
      <c r="U14" s="74"/>
      <c r="V14" s="27"/>
      <c r="W14" s="178"/>
      <c r="X14" s="207"/>
    </row>
    <row r="15" spans="1:24" ht="21.75" customHeight="1">
      <c r="A15" s="113"/>
      <c r="B15" s="111"/>
      <c r="C15" s="178"/>
      <c r="D15" s="207"/>
      <c r="E15" s="66"/>
      <c r="F15" s="27"/>
      <c r="G15" s="178"/>
      <c r="H15" s="207"/>
      <c r="I15" s="66"/>
      <c r="J15" s="27"/>
      <c r="K15" s="178"/>
      <c r="L15" s="207"/>
      <c r="M15" s="66"/>
      <c r="N15" s="27"/>
      <c r="O15" s="241"/>
      <c r="P15" s="243"/>
      <c r="Q15" s="66"/>
      <c r="R15" s="27" t="s">
        <v>161</v>
      </c>
      <c r="S15" s="241" t="s">
        <v>527</v>
      </c>
      <c r="T15" s="242" t="s">
        <v>618</v>
      </c>
      <c r="U15" s="86"/>
      <c r="V15" s="27"/>
      <c r="W15" s="178"/>
      <c r="X15" s="207"/>
    </row>
    <row r="16" spans="1:24" ht="21.75" customHeight="1">
      <c r="A16" s="66"/>
      <c r="B16" s="27"/>
      <c r="C16" s="178"/>
      <c r="D16" s="207"/>
      <c r="E16" s="66"/>
      <c r="F16" s="27"/>
      <c r="G16" s="178"/>
      <c r="H16" s="207"/>
      <c r="I16" s="66"/>
      <c r="J16" s="27"/>
      <c r="K16" s="178"/>
      <c r="L16" s="207"/>
      <c r="M16" s="66"/>
      <c r="N16" s="27"/>
      <c r="O16" s="241"/>
      <c r="P16" s="243"/>
      <c r="Q16" s="66"/>
      <c r="R16" s="106" t="s">
        <v>455</v>
      </c>
      <c r="S16" s="241">
        <v>1860</v>
      </c>
      <c r="T16" s="242"/>
      <c r="U16" s="86"/>
      <c r="V16" s="27"/>
      <c r="W16" s="178"/>
      <c r="X16" s="207"/>
    </row>
    <row r="17" spans="1:24" ht="21.75" customHeight="1">
      <c r="A17" s="44"/>
      <c r="B17" s="27"/>
      <c r="C17" s="178"/>
      <c r="D17" s="207"/>
      <c r="E17" s="44"/>
      <c r="F17" s="28"/>
      <c r="G17" s="178"/>
      <c r="H17" s="207"/>
      <c r="I17" s="44"/>
      <c r="J17" s="28"/>
      <c r="K17" s="178"/>
      <c r="L17" s="207"/>
      <c r="M17" s="66"/>
      <c r="N17" s="27"/>
      <c r="O17" s="241"/>
      <c r="P17" s="243"/>
      <c r="Q17" s="44"/>
      <c r="R17" s="27" t="s">
        <v>162</v>
      </c>
      <c r="S17" s="241" t="s">
        <v>527</v>
      </c>
      <c r="T17" s="253" t="s">
        <v>583</v>
      </c>
      <c r="U17" s="74"/>
      <c r="V17" s="27"/>
      <c r="W17" s="178"/>
      <c r="X17" s="207"/>
    </row>
    <row r="18" spans="1:24" ht="21.75" customHeight="1">
      <c r="A18" s="66"/>
      <c r="B18" s="45"/>
      <c r="C18" s="178"/>
      <c r="D18" s="207"/>
      <c r="E18" s="44"/>
      <c r="F18" s="28"/>
      <c r="G18" s="178"/>
      <c r="H18" s="207"/>
      <c r="I18" s="44"/>
      <c r="J18" s="28"/>
      <c r="K18" s="178"/>
      <c r="L18" s="207"/>
      <c r="M18" s="44"/>
      <c r="N18" s="27"/>
      <c r="O18" s="241"/>
      <c r="P18" s="243"/>
      <c r="Q18" s="66"/>
      <c r="R18" s="45" t="s">
        <v>163</v>
      </c>
      <c r="S18" s="241">
        <v>2970</v>
      </c>
      <c r="T18" s="242"/>
      <c r="U18" s="86"/>
      <c r="V18" s="27"/>
      <c r="W18" s="178"/>
      <c r="X18" s="207"/>
    </row>
    <row r="19" spans="1:24" ht="21.75" customHeight="1">
      <c r="A19" s="66"/>
      <c r="B19" s="45"/>
      <c r="C19" s="178"/>
      <c r="D19" s="207"/>
      <c r="E19" s="44"/>
      <c r="F19" s="28"/>
      <c r="G19" s="178"/>
      <c r="H19" s="207"/>
      <c r="I19" s="44"/>
      <c r="J19" s="28"/>
      <c r="K19" s="178"/>
      <c r="L19" s="207"/>
      <c r="M19" s="44"/>
      <c r="N19" s="27"/>
      <c r="O19" s="241"/>
      <c r="P19" s="287"/>
      <c r="Q19" s="66"/>
      <c r="R19" s="45" t="s">
        <v>164</v>
      </c>
      <c r="S19" s="241" t="s">
        <v>527</v>
      </c>
      <c r="T19" s="253" t="s">
        <v>584</v>
      </c>
      <c r="U19" s="86"/>
      <c r="V19" s="27"/>
      <c r="W19" s="178"/>
      <c r="X19" s="207"/>
    </row>
    <row r="20" spans="1:24" ht="21.75" customHeight="1" thickBot="1">
      <c r="A20" s="113"/>
      <c r="B20" s="45"/>
      <c r="C20" s="178"/>
      <c r="D20" s="207"/>
      <c r="E20" s="44"/>
      <c r="F20" s="28"/>
      <c r="G20" s="178"/>
      <c r="H20" s="207"/>
      <c r="I20" s="44"/>
      <c r="J20" s="28"/>
      <c r="K20" s="178"/>
      <c r="L20" s="207"/>
      <c r="M20" s="702" t="s">
        <v>267</v>
      </c>
      <c r="N20" s="703"/>
      <c r="O20" s="244">
        <f>SUM(O8:O19)</f>
        <v>2650</v>
      </c>
      <c r="P20" s="286">
        <f>SUM(P8:P19)</f>
        <v>0</v>
      </c>
      <c r="Q20" s="44"/>
      <c r="R20" s="27" t="s">
        <v>165</v>
      </c>
      <c r="S20" s="241">
        <v>700</v>
      </c>
      <c r="T20" s="242"/>
      <c r="U20" s="74"/>
      <c r="V20" s="27"/>
      <c r="W20" s="178"/>
      <c r="X20" s="207"/>
    </row>
    <row r="21" spans="1:24" ht="21.75" customHeight="1" thickBot="1">
      <c r="A21" s="66"/>
      <c r="B21" s="45"/>
      <c r="C21" s="178"/>
      <c r="D21" s="207"/>
      <c r="E21" s="44"/>
      <c r="F21" s="28"/>
      <c r="G21" s="178"/>
      <c r="H21" s="207"/>
      <c r="I21" s="44"/>
      <c r="J21" s="28"/>
      <c r="K21" s="178"/>
      <c r="L21" s="207"/>
      <c r="M21" s="653" t="s">
        <v>247</v>
      </c>
      <c r="N21" s="654"/>
      <c r="O21" s="654"/>
      <c r="P21" s="655"/>
      <c r="Q21" s="66"/>
      <c r="R21" s="45" t="s">
        <v>166</v>
      </c>
      <c r="S21" s="241" t="s">
        <v>527</v>
      </c>
      <c r="T21" s="311" t="s">
        <v>531</v>
      </c>
      <c r="U21" s="74"/>
      <c r="V21" s="27"/>
      <c r="W21" s="178"/>
      <c r="X21" s="207"/>
    </row>
    <row r="22" spans="1:24" ht="21.75" customHeight="1">
      <c r="A22" s="66"/>
      <c r="B22" s="45"/>
      <c r="C22" s="178"/>
      <c r="D22" s="207"/>
      <c r="E22" s="66"/>
      <c r="F22" s="27"/>
      <c r="G22" s="178"/>
      <c r="H22" s="207"/>
      <c r="I22" s="66"/>
      <c r="J22" s="27"/>
      <c r="K22" s="178"/>
      <c r="L22" s="207"/>
      <c r="M22" s="34" t="s">
        <v>263</v>
      </c>
      <c r="N22" s="25" t="s">
        <v>585</v>
      </c>
      <c r="O22" s="25" t="s">
        <v>264</v>
      </c>
      <c r="P22" s="81" t="s">
        <v>265</v>
      </c>
      <c r="Q22" s="66"/>
      <c r="R22" s="45" t="s">
        <v>167</v>
      </c>
      <c r="S22" s="241">
        <v>1810</v>
      </c>
      <c r="T22" s="242"/>
      <c r="U22" s="86"/>
      <c r="V22" s="27"/>
      <c r="W22" s="178"/>
      <c r="X22" s="207"/>
    </row>
    <row r="23" spans="1:24" ht="21.75" customHeight="1">
      <c r="A23" s="113"/>
      <c r="B23" s="111"/>
      <c r="C23" s="178"/>
      <c r="D23" s="207"/>
      <c r="E23" s="44"/>
      <c r="F23" s="28"/>
      <c r="G23" s="178"/>
      <c r="H23" s="207"/>
      <c r="I23" s="44"/>
      <c r="J23" s="28"/>
      <c r="K23" s="178"/>
      <c r="L23" s="207"/>
      <c r="M23" s="44"/>
      <c r="N23" s="561" t="s">
        <v>152</v>
      </c>
      <c r="O23" s="302" t="s">
        <v>738</v>
      </c>
      <c r="P23" s="242"/>
      <c r="Q23" s="44"/>
      <c r="R23" s="27" t="s">
        <v>168</v>
      </c>
      <c r="S23" s="241">
        <v>1810</v>
      </c>
      <c r="T23" s="242"/>
      <c r="U23" s="86"/>
      <c r="V23" s="27"/>
      <c r="W23" s="178"/>
      <c r="X23" s="207"/>
    </row>
    <row r="24" spans="1:24" ht="21.75" customHeight="1">
      <c r="A24" s="113"/>
      <c r="B24" s="111"/>
      <c r="C24" s="178"/>
      <c r="D24" s="207"/>
      <c r="E24" s="44"/>
      <c r="F24" s="28"/>
      <c r="G24" s="178"/>
      <c r="H24" s="207"/>
      <c r="I24" s="44"/>
      <c r="J24" s="28"/>
      <c r="K24" s="178"/>
      <c r="L24" s="207"/>
      <c r="M24" s="44"/>
      <c r="N24" s="305" t="s">
        <v>41</v>
      </c>
      <c r="O24" s="302" t="s">
        <v>738</v>
      </c>
      <c r="P24" s="242"/>
      <c r="Q24" s="44"/>
      <c r="R24" s="27" t="s">
        <v>721</v>
      </c>
      <c r="S24" s="241">
        <v>2350</v>
      </c>
      <c r="T24" s="242"/>
      <c r="U24" s="74"/>
      <c r="V24" s="27"/>
      <c r="W24" s="178"/>
      <c r="X24" s="207"/>
    </row>
    <row r="25" spans="1:24" ht="21.75" customHeight="1">
      <c r="A25" s="113"/>
      <c r="B25" s="111"/>
      <c r="C25" s="178"/>
      <c r="D25" s="207"/>
      <c r="E25" s="66"/>
      <c r="F25" s="27"/>
      <c r="G25" s="178"/>
      <c r="H25" s="207"/>
      <c r="I25" s="66"/>
      <c r="J25" s="27"/>
      <c r="K25" s="178"/>
      <c r="L25" s="207"/>
      <c r="M25" s="66"/>
      <c r="N25" s="305" t="s">
        <v>153</v>
      </c>
      <c r="O25" s="302" t="s">
        <v>738</v>
      </c>
      <c r="P25" s="242"/>
      <c r="Q25" s="66"/>
      <c r="R25" s="27" t="s">
        <v>619</v>
      </c>
      <c r="S25" s="241" t="s">
        <v>527</v>
      </c>
      <c r="T25" s="242" t="s">
        <v>618</v>
      </c>
      <c r="U25" s="86"/>
      <c r="V25" s="27"/>
      <c r="W25" s="178"/>
      <c r="X25" s="207"/>
    </row>
    <row r="26" spans="1:24" ht="21.75" customHeight="1">
      <c r="A26" s="66"/>
      <c r="B26" s="27"/>
      <c r="C26" s="178"/>
      <c r="D26" s="207"/>
      <c r="E26" s="66"/>
      <c r="F26" s="27"/>
      <c r="G26" s="178"/>
      <c r="H26" s="207"/>
      <c r="I26" s="66"/>
      <c r="J26" s="27"/>
      <c r="K26" s="178"/>
      <c r="L26" s="207"/>
      <c r="M26" s="66"/>
      <c r="N26" s="306" t="s">
        <v>154</v>
      </c>
      <c r="O26" s="559" t="s">
        <v>527</v>
      </c>
      <c r="P26" s="275" t="s">
        <v>527</v>
      </c>
      <c r="Q26" s="66"/>
      <c r="R26" s="27" t="s">
        <v>171</v>
      </c>
      <c r="S26" s="241" t="s">
        <v>618</v>
      </c>
      <c r="T26" s="311" t="s">
        <v>586</v>
      </c>
      <c r="U26" s="86"/>
      <c r="V26" s="27"/>
      <c r="W26" s="178"/>
      <c r="X26" s="207"/>
    </row>
    <row r="27" spans="1:24" ht="21.75" customHeight="1">
      <c r="A27" s="113"/>
      <c r="B27" s="45"/>
      <c r="C27" s="178"/>
      <c r="D27" s="207"/>
      <c r="E27" s="44"/>
      <c r="F27" s="28"/>
      <c r="G27" s="178"/>
      <c r="H27" s="207"/>
      <c r="I27" s="44"/>
      <c r="J27" s="28"/>
      <c r="K27" s="178"/>
      <c r="L27" s="207"/>
      <c r="M27" s="105"/>
      <c r="N27" s="307" t="s">
        <v>155</v>
      </c>
      <c r="O27" s="559" t="s">
        <v>582</v>
      </c>
      <c r="P27" s="275" t="s">
        <v>582</v>
      </c>
      <c r="Q27" s="44"/>
      <c r="R27" s="106" t="s">
        <v>374</v>
      </c>
      <c r="S27" s="241">
        <v>1600</v>
      </c>
      <c r="T27" s="242"/>
      <c r="U27" s="74"/>
      <c r="V27" s="27"/>
      <c r="W27" s="178"/>
      <c r="X27" s="207"/>
    </row>
    <row r="28" spans="1:24" ht="21.75" customHeight="1">
      <c r="A28" s="113"/>
      <c r="B28" s="45"/>
      <c r="C28" s="178"/>
      <c r="D28" s="207"/>
      <c r="E28" s="44"/>
      <c r="F28" s="28"/>
      <c r="G28" s="178"/>
      <c r="H28" s="207"/>
      <c r="I28" s="44"/>
      <c r="J28" s="28"/>
      <c r="K28" s="178"/>
      <c r="L28" s="207"/>
      <c r="M28" s="66"/>
      <c r="N28" s="82"/>
      <c r="O28" s="192"/>
      <c r="P28" s="207"/>
      <c r="Q28" s="44"/>
      <c r="R28" s="27" t="s">
        <v>172</v>
      </c>
      <c r="S28" s="241" t="s">
        <v>527</v>
      </c>
      <c r="T28" s="253" t="s">
        <v>574</v>
      </c>
      <c r="U28" s="74"/>
      <c r="V28" s="27"/>
      <c r="W28" s="178"/>
      <c r="X28" s="207"/>
    </row>
    <row r="29" spans="1:24" ht="21.75" customHeight="1">
      <c r="A29" s="113"/>
      <c r="B29" s="45"/>
      <c r="C29" s="178"/>
      <c r="D29" s="207"/>
      <c r="E29" s="44"/>
      <c r="F29" s="28"/>
      <c r="G29" s="178"/>
      <c r="H29" s="207"/>
      <c r="I29" s="44"/>
      <c r="J29" s="28"/>
      <c r="K29" s="178"/>
      <c r="L29" s="207"/>
      <c r="M29" s="66"/>
      <c r="N29" s="82"/>
      <c r="O29" s="192"/>
      <c r="P29" s="207"/>
      <c r="Q29" s="44"/>
      <c r="R29" s="23" t="s">
        <v>173</v>
      </c>
      <c r="S29" s="249">
        <f>SUM(S9:S28)</f>
        <v>28970</v>
      </c>
      <c r="T29" s="265"/>
      <c r="U29" s="74"/>
      <c r="V29" s="27"/>
      <c r="W29" s="178"/>
      <c r="X29" s="207"/>
    </row>
    <row r="30" spans="1:24" ht="21.75" customHeight="1">
      <c r="A30" s="66"/>
      <c r="B30" s="27"/>
      <c r="C30" s="178"/>
      <c r="D30" s="207"/>
      <c r="E30" s="66"/>
      <c r="F30" s="27"/>
      <c r="G30" s="178"/>
      <c r="H30" s="207"/>
      <c r="I30" s="66"/>
      <c r="J30" s="27"/>
      <c r="K30" s="178"/>
      <c r="L30" s="207"/>
      <c r="M30" s="66"/>
      <c r="N30" s="45"/>
      <c r="O30" s="178"/>
      <c r="P30" s="207"/>
      <c r="Q30" s="105"/>
      <c r="R30" s="305" t="s">
        <v>442</v>
      </c>
      <c r="S30" s="241" t="s">
        <v>618</v>
      </c>
      <c r="T30" s="269" t="s">
        <v>527</v>
      </c>
      <c r="U30" s="86"/>
      <c r="V30" s="27"/>
      <c r="W30" s="178"/>
      <c r="X30" s="207"/>
    </row>
    <row r="31" spans="1:24" ht="21.75" customHeight="1">
      <c r="A31" s="66"/>
      <c r="B31" s="45"/>
      <c r="C31" s="178"/>
      <c r="D31" s="207"/>
      <c r="E31" s="44"/>
      <c r="F31" s="28"/>
      <c r="G31" s="178"/>
      <c r="H31" s="207"/>
      <c r="I31" s="44"/>
      <c r="J31" s="28"/>
      <c r="K31" s="178"/>
      <c r="L31" s="207"/>
      <c r="M31" s="66"/>
      <c r="N31" s="27"/>
      <c r="O31" s="178"/>
      <c r="P31" s="207"/>
      <c r="Q31" s="105"/>
      <c r="R31" s="305" t="s">
        <v>740</v>
      </c>
      <c r="S31" s="302">
        <v>3140</v>
      </c>
      <c r="T31" s="275"/>
      <c r="U31" s="74"/>
      <c r="V31" s="27"/>
      <c r="W31" s="178"/>
      <c r="X31" s="207"/>
    </row>
    <row r="32" spans="1:24" ht="21.75" customHeight="1">
      <c r="A32" s="66"/>
      <c r="B32" s="45"/>
      <c r="C32" s="178"/>
      <c r="D32" s="207"/>
      <c r="E32" s="44"/>
      <c r="F32" s="28"/>
      <c r="G32" s="178"/>
      <c r="H32" s="207"/>
      <c r="I32" s="44"/>
      <c r="J32" s="28"/>
      <c r="K32" s="178"/>
      <c r="L32" s="207"/>
      <c r="M32" s="66"/>
      <c r="N32" s="45"/>
      <c r="O32" s="178"/>
      <c r="P32" s="207"/>
      <c r="Q32" s="105"/>
      <c r="R32" s="305" t="s">
        <v>252</v>
      </c>
      <c r="S32" s="241">
        <v>4510</v>
      </c>
      <c r="T32" s="275"/>
      <c r="U32" s="86"/>
      <c r="V32" s="27"/>
      <c r="W32" s="178"/>
      <c r="X32" s="207"/>
    </row>
    <row r="33" spans="1:24" ht="21.75" customHeight="1">
      <c r="A33" s="44"/>
      <c r="B33" s="28"/>
      <c r="C33" s="178"/>
      <c r="D33" s="207"/>
      <c r="E33" s="44"/>
      <c r="F33" s="28"/>
      <c r="G33" s="178"/>
      <c r="H33" s="207"/>
      <c r="I33" s="44"/>
      <c r="J33" s="28"/>
      <c r="K33" s="178"/>
      <c r="L33" s="207"/>
      <c r="M33" s="44"/>
      <c r="N33" s="27"/>
      <c r="O33" s="178"/>
      <c r="P33" s="207"/>
      <c r="Q33" s="71"/>
      <c r="R33" s="307" t="s">
        <v>174</v>
      </c>
      <c r="S33" s="241">
        <v>1670</v>
      </c>
      <c r="T33" s="268"/>
      <c r="U33" s="86"/>
      <c r="V33" s="27"/>
      <c r="W33" s="178"/>
      <c r="X33" s="207"/>
    </row>
    <row r="34" spans="1:24" ht="21.75" customHeight="1" thickBot="1">
      <c r="A34" s="702" t="s">
        <v>267</v>
      </c>
      <c r="B34" s="703"/>
      <c r="C34" s="244">
        <f>SUM(C8:C33)</f>
        <v>5800</v>
      </c>
      <c r="D34" s="223">
        <f>SUM(D8:D33)</f>
        <v>0</v>
      </c>
      <c r="E34" s="702" t="s">
        <v>267</v>
      </c>
      <c r="F34" s="703"/>
      <c r="G34" s="244">
        <f>SUM(G8:G33)</f>
        <v>0</v>
      </c>
      <c r="H34" s="223">
        <f>SUM(H8:H33)</f>
        <v>0</v>
      </c>
      <c r="I34" s="324"/>
      <c r="J34" s="325"/>
      <c r="K34" s="244"/>
      <c r="L34" s="223">
        <f>SUM(L8:L33)</f>
        <v>0</v>
      </c>
      <c r="M34" s="702" t="s">
        <v>267</v>
      </c>
      <c r="N34" s="703"/>
      <c r="O34" s="244">
        <f>SUM(O23:O33)</f>
        <v>0</v>
      </c>
      <c r="P34" s="223">
        <f>SUM(P23:P33)</f>
        <v>0</v>
      </c>
      <c r="Q34" s="702" t="s">
        <v>474</v>
      </c>
      <c r="R34" s="760"/>
      <c r="S34" s="247">
        <f>SUM(S28:S33)</f>
        <v>38290</v>
      </c>
      <c r="T34" s="223">
        <f>SUM(T9:T33)</f>
        <v>0</v>
      </c>
      <c r="U34" s="646" t="s">
        <v>267</v>
      </c>
      <c r="V34" s="647"/>
      <c r="W34" s="244">
        <f>SUM(W8:W33)</f>
        <v>980</v>
      </c>
      <c r="X34" s="223">
        <f>SUM(X8:X33)</f>
        <v>0</v>
      </c>
    </row>
    <row r="35" spans="1:24" ht="21" customHeight="1" thickBot="1">
      <c r="A35" s="645">
        <v>45323</v>
      </c>
      <c r="B35" s="645"/>
      <c r="C35" s="427"/>
      <c r="D35" s="428"/>
      <c r="E35" s="429"/>
      <c r="F35" s="428"/>
      <c r="G35" s="428"/>
      <c r="H35" s="428"/>
      <c r="I35" s="429"/>
      <c r="J35" s="428"/>
      <c r="K35" s="428"/>
      <c r="L35" s="428"/>
      <c r="M35" s="429"/>
      <c r="N35" s="428"/>
      <c r="O35" s="428"/>
      <c r="P35" s="428"/>
      <c r="Q35" s="56"/>
      <c r="R35" s="63"/>
      <c r="S35" s="52"/>
      <c r="T35" s="56"/>
      <c r="U35" s="659" t="s">
        <v>350</v>
      </c>
      <c r="V35" s="660"/>
      <c r="W35" s="246">
        <f>C34+G34+K34+O20+O34+S34+W34</f>
        <v>47720</v>
      </c>
      <c r="X35" s="223">
        <f>D34+H34+L34+P20+P34+T34+X34</f>
        <v>0</v>
      </c>
    </row>
    <row r="36" spans="1:24" ht="20.25" customHeight="1">
      <c r="A36" s="70" t="s">
        <v>538</v>
      </c>
      <c r="B36" s="109" t="s">
        <v>274</v>
      </c>
      <c r="C36" s="446"/>
      <c r="D36" s="446"/>
      <c r="E36" s="446"/>
      <c r="F36" s="446"/>
      <c r="G36" s="446"/>
      <c r="H36" s="446"/>
      <c r="I36" s="63"/>
      <c r="J36" s="109"/>
      <c r="K36" s="427"/>
      <c r="L36" s="427"/>
      <c r="M36" s="434"/>
      <c r="N36" s="427"/>
      <c r="O36" s="427"/>
      <c r="P36" s="427"/>
      <c r="Q36" s="434"/>
      <c r="R36" s="427"/>
      <c r="S36" s="427"/>
      <c r="T36" s="434"/>
      <c r="U36" s="427"/>
      <c r="V36" s="427"/>
      <c r="W36" s="427"/>
      <c r="X36" s="427"/>
    </row>
    <row r="37" spans="1:21" ht="20.25" customHeight="1">
      <c r="A37" s="70"/>
      <c r="B37" s="296"/>
      <c r="I37" s="70"/>
      <c r="J37" s="109"/>
      <c r="K37" s="428"/>
      <c r="L37" s="428"/>
      <c r="M37" s="429"/>
      <c r="N37" s="427"/>
      <c r="Q37" s="429"/>
      <c r="R37" s="331" t="s">
        <v>653</v>
      </c>
      <c r="S37" s="147" t="s">
        <v>650</v>
      </c>
      <c r="U37" s="427"/>
    </row>
    <row r="38" spans="1:24" ht="20.25" customHeight="1">
      <c r="A38" s="77"/>
      <c r="B38" s="78"/>
      <c r="C38" s="419"/>
      <c r="E38" s="333"/>
      <c r="F38" s="78"/>
      <c r="G38" s="446"/>
      <c r="H38" s="446"/>
      <c r="I38" s="70"/>
      <c r="J38" s="109"/>
      <c r="K38" s="428"/>
      <c r="L38" s="428"/>
      <c r="M38" s="429"/>
      <c r="N38" s="427"/>
      <c r="O38" s="428"/>
      <c r="P38" s="428"/>
      <c r="Q38" s="429"/>
      <c r="S38" s="147" t="s">
        <v>651</v>
      </c>
      <c r="T38" s="429"/>
      <c r="U38" s="427"/>
      <c r="V38" s="427"/>
      <c r="W38" s="428"/>
      <c r="X38" s="428"/>
    </row>
    <row r="39" spans="1:24" ht="20.25" customHeight="1">
      <c r="A39" s="77"/>
      <c r="B39" s="78"/>
      <c r="C39" s="446"/>
      <c r="D39" s="446"/>
      <c r="E39" s="446"/>
      <c r="F39" s="446"/>
      <c r="G39" s="427"/>
      <c r="H39" s="427"/>
      <c r="I39" s="70"/>
      <c r="J39" s="109"/>
      <c r="K39" s="428"/>
      <c r="L39" s="428"/>
      <c r="M39" s="427"/>
      <c r="N39" s="427"/>
      <c r="O39" s="147"/>
      <c r="P39" s="428"/>
      <c r="Q39" s="427"/>
      <c r="S39" s="147" t="s">
        <v>652</v>
      </c>
      <c r="T39" s="148"/>
      <c r="V39" s="149"/>
      <c r="W39" s="147"/>
      <c r="X39" s="428"/>
    </row>
    <row r="40" spans="1:24" ht="20.25" customHeight="1">
      <c r="A40" s="77"/>
      <c r="B40" s="78"/>
      <c r="C40" s="446"/>
      <c r="D40" s="446"/>
      <c r="E40" s="446"/>
      <c r="F40" s="446"/>
      <c r="G40" s="446"/>
      <c r="H40" s="446"/>
      <c r="I40" s="70"/>
      <c r="J40" s="109"/>
      <c r="K40" s="427"/>
      <c r="L40" s="427"/>
      <c r="M40" s="434"/>
      <c r="N40" s="427"/>
      <c r="O40" s="147"/>
      <c r="P40" s="428"/>
      <c r="Q40" s="427"/>
      <c r="R40" s="427"/>
      <c r="S40" s="149"/>
      <c r="T40" s="148"/>
      <c r="V40" s="149"/>
      <c r="W40" s="147"/>
      <c r="X40" s="427"/>
    </row>
    <row r="41" spans="1:24" ht="20.25" customHeight="1">
      <c r="A41" s="70"/>
      <c r="B41" s="109"/>
      <c r="C41" s="446"/>
      <c r="D41" s="446"/>
      <c r="E41" s="446"/>
      <c r="F41" s="446"/>
      <c r="G41" s="446"/>
      <c r="H41" s="446"/>
      <c r="I41" s="70"/>
      <c r="J41" s="109"/>
      <c r="K41" s="428"/>
      <c r="L41" s="428"/>
      <c r="M41" s="434"/>
      <c r="N41" s="434"/>
      <c r="O41" s="428"/>
      <c r="P41" s="428"/>
      <c r="Q41" s="764"/>
      <c r="R41" s="764"/>
      <c r="S41" s="428"/>
      <c r="T41" s="429"/>
      <c r="W41" s="428"/>
      <c r="X41" s="428"/>
    </row>
    <row r="42" spans="1:24" ht="20.25" customHeight="1">
      <c r="A42" s="70"/>
      <c r="B42" s="109"/>
      <c r="C42" s="433"/>
      <c r="D42" s="433"/>
      <c r="E42" s="432"/>
      <c r="F42" s="433"/>
      <c r="G42" s="433"/>
      <c r="H42" s="433"/>
      <c r="I42" s="70"/>
      <c r="J42" s="109"/>
      <c r="K42" s="433"/>
      <c r="L42" s="433"/>
      <c r="M42" s="432"/>
      <c r="N42" s="433"/>
      <c r="O42" s="433"/>
      <c r="P42" s="433"/>
      <c r="Q42" s="432"/>
      <c r="R42" s="433"/>
      <c r="S42" s="433"/>
      <c r="T42" s="432"/>
      <c r="U42" s="147"/>
      <c r="V42" s="148"/>
      <c r="W42" s="80"/>
      <c r="X42" s="80"/>
    </row>
    <row r="43" spans="1:24" ht="21" customHeight="1">
      <c r="A43" s="432"/>
      <c r="B43" s="433"/>
      <c r="C43" s="433"/>
      <c r="D43" s="433"/>
      <c r="E43" s="432"/>
      <c r="F43" s="433"/>
      <c r="G43" s="433"/>
      <c r="H43" s="433"/>
      <c r="I43" s="70"/>
      <c r="J43" s="109"/>
      <c r="K43" s="433"/>
      <c r="L43" s="433"/>
      <c r="M43" s="432"/>
      <c r="N43" s="433"/>
      <c r="O43" s="433"/>
      <c r="P43" s="433"/>
      <c r="Q43" s="432"/>
      <c r="R43" s="433"/>
      <c r="S43" s="433"/>
      <c r="T43" s="432"/>
      <c r="U43" s="149"/>
      <c r="V43" s="148"/>
      <c r="W43" s="80"/>
      <c r="X43" s="80"/>
    </row>
    <row r="44" spans="1:24" ht="21" customHeight="1">
      <c r="A44" s="432"/>
      <c r="B44" s="433"/>
      <c r="C44" s="433"/>
      <c r="D44" s="433"/>
      <c r="E44" s="432"/>
      <c r="F44" s="433"/>
      <c r="G44" s="433"/>
      <c r="H44" s="433"/>
      <c r="I44" s="70"/>
      <c r="J44" s="109"/>
      <c r="K44" s="433"/>
      <c r="L44" s="433"/>
      <c r="M44" s="432"/>
      <c r="N44" s="433"/>
      <c r="O44" s="433"/>
      <c r="P44" s="433"/>
      <c r="Q44" s="432"/>
      <c r="R44" s="433"/>
      <c r="S44" s="433"/>
      <c r="T44" s="432"/>
      <c r="U44" s="149"/>
      <c r="V44" s="147"/>
      <c r="W44" s="150"/>
      <c r="X44" s="150"/>
    </row>
    <row r="45" spans="9:24" ht="13.5">
      <c r="I45" s="432"/>
      <c r="J45" s="433"/>
      <c r="K45" s="433"/>
      <c r="L45" s="433"/>
      <c r="M45" s="432"/>
      <c r="N45" s="433"/>
      <c r="O45" s="433"/>
      <c r="P45" s="433"/>
      <c r="Q45" s="432"/>
      <c r="R45" s="433"/>
      <c r="S45" s="433"/>
      <c r="T45" s="432"/>
      <c r="U45" s="433"/>
      <c r="V45" s="433"/>
      <c r="W45" s="433"/>
      <c r="X45" s="433"/>
    </row>
    <row r="46" spans="9:24" ht="13.5">
      <c r="I46" s="432"/>
      <c r="J46" s="433"/>
      <c r="K46" s="433"/>
      <c r="L46" s="433"/>
      <c r="M46" s="432"/>
      <c r="N46" s="433"/>
      <c r="O46" s="433"/>
      <c r="P46" s="433"/>
      <c r="Q46" s="432"/>
      <c r="R46" s="433"/>
      <c r="S46" s="433"/>
      <c r="T46" s="432"/>
      <c r="U46" s="433"/>
      <c r="V46" s="433"/>
      <c r="W46" s="433"/>
      <c r="X46" s="433"/>
    </row>
  </sheetData>
  <sheetProtection/>
  <mergeCells count="33">
    <mergeCell ref="Q41:R41"/>
    <mergeCell ref="W1:X1"/>
    <mergeCell ref="W4:X4"/>
    <mergeCell ref="U35:V35"/>
    <mergeCell ref="U34:V34"/>
    <mergeCell ref="P3:Q3"/>
    <mergeCell ref="S3:U3"/>
    <mergeCell ref="K4:N4"/>
    <mergeCell ref="M21:P21"/>
    <mergeCell ref="A6:D6"/>
    <mergeCell ref="E6:H6"/>
    <mergeCell ref="A4:B4"/>
    <mergeCell ref="F4:I4"/>
    <mergeCell ref="F1:I1"/>
    <mergeCell ref="A35:B35"/>
    <mergeCell ref="A3:B3"/>
    <mergeCell ref="D3:E3"/>
    <mergeCell ref="F3:I3"/>
    <mergeCell ref="D4:E4"/>
    <mergeCell ref="A34:B34"/>
    <mergeCell ref="F2:I2"/>
    <mergeCell ref="E34:F34"/>
    <mergeCell ref="A2:B2"/>
    <mergeCell ref="D2:E2"/>
    <mergeCell ref="I6:L6"/>
    <mergeCell ref="M20:N20"/>
    <mergeCell ref="P4:U4"/>
    <mergeCell ref="Q34:R34"/>
    <mergeCell ref="Q6:T6"/>
    <mergeCell ref="U6:X6"/>
    <mergeCell ref="M6:P6"/>
    <mergeCell ref="K3:N3"/>
    <mergeCell ref="M34:N34"/>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X47"/>
  <sheetViews>
    <sheetView zoomScale="65" zoomScaleNormal="65" zoomScalePageLayoutView="0" workbookViewId="0" topLeftCell="A1">
      <selection activeCell="A43" sqref="A43"/>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1:24" ht="40.5" customHeight="1">
      <c r="A1" s="277"/>
      <c r="F1" s="672" t="s">
        <v>251</v>
      </c>
      <c r="G1" s="672"/>
      <c r="H1" s="672"/>
      <c r="I1" s="672"/>
      <c r="N1" s="276"/>
      <c r="W1" s="682" t="s">
        <v>515</v>
      </c>
      <c r="X1" s="682"/>
    </row>
    <row r="2" spans="1:14" ht="40.5" customHeight="1">
      <c r="A2" s="656" t="s">
        <v>134</v>
      </c>
      <c r="B2" s="656"/>
      <c r="D2" s="673" t="s">
        <v>587</v>
      </c>
      <c r="E2" s="674"/>
      <c r="F2" s="676">
        <f>'合計表'!E3</f>
        <v>0</v>
      </c>
      <c r="G2" s="677"/>
      <c r="H2" s="677"/>
      <c r="I2" s="678"/>
      <c r="J2" s="6"/>
      <c r="K2" s="420"/>
      <c r="L2" s="420"/>
      <c r="M2" s="420"/>
      <c r="N2" s="420"/>
    </row>
    <row r="3" spans="1:21" ht="40.5" customHeight="1" thickBot="1">
      <c r="A3" s="657" t="s">
        <v>588</v>
      </c>
      <c r="B3" s="658"/>
      <c r="C3" s="7"/>
      <c r="D3" s="651" t="s">
        <v>589</v>
      </c>
      <c r="E3" s="652"/>
      <c r="F3" s="661">
        <f>'合計表'!E4</f>
        <v>0</v>
      </c>
      <c r="G3" s="662"/>
      <c r="H3" s="662"/>
      <c r="I3" s="663"/>
      <c r="J3" s="4" t="s">
        <v>275</v>
      </c>
      <c r="K3" s="679" t="str">
        <f>'合計表'!K4</f>
        <v>年　　月　　日（　）</v>
      </c>
      <c r="L3" s="680"/>
      <c r="M3" s="680"/>
      <c r="N3" s="681"/>
      <c r="O3" s="4" t="s">
        <v>539</v>
      </c>
      <c r="P3" s="676">
        <f>'合計表'!P4</f>
        <v>0</v>
      </c>
      <c r="Q3" s="678"/>
      <c r="R3" s="3" t="s">
        <v>358</v>
      </c>
      <c r="S3" s="676">
        <f>'北信１'!S3</f>
        <v>0</v>
      </c>
      <c r="T3" s="677"/>
      <c r="U3" s="678"/>
    </row>
    <row r="4" spans="1:24" ht="40.5" customHeight="1" thickBot="1">
      <c r="A4" s="670" t="s">
        <v>590</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X15+X28+X41</f>
        <v>0</v>
      </c>
      <c r="X4" s="683"/>
    </row>
    <row r="5" ht="9" customHeight="1" thickBot="1"/>
    <row r="6" spans="1:24" ht="21.75" customHeight="1" thickBot="1">
      <c r="A6" s="653" t="s">
        <v>520</v>
      </c>
      <c r="B6" s="654"/>
      <c r="C6" s="654"/>
      <c r="D6" s="655"/>
      <c r="E6" s="667" t="s">
        <v>591</v>
      </c>
      <c r="F6" s="668"/>
      <c r="G6" s="668"/>
      <c r="H6" s="669"/>
      <c r="I6" s="653" t="s">
        <v>592</v>
      </c>
      <c r="J6" s="654"/>
      <c r="K6" s="654"/>
      <c r="L6" s="655"/>
      <c r="M6" s="653" t="s">
        <v>580</v>
      </c>
      <c r="N6" s="654"/>
      <c r="O6" s="654"/>
      <c r="P6" s="655"/>
      <c r="Q6" s="653" t="s">
        <v>524</v>
      </c>
      <c r="R6" s="654"/>
      <c r="S6" s="654"/>
      <c r="T6" s="655"/>
      <c r="U6" s="653" t="s">
        <v>571</v>
      </c>
      <c r="V6" s="654"/>
      <c r="W6" s="654"/>
      <c r="X6" s="655"/>
    </row>
    <row r="7" spans="1:24" ht="21.75" customHeight="1">
      <c r="A7" s="67" t="s">
        <v>263</v>
      </c>
      <c r="B7" s="68" t="s">
        <v>542</v>
      </c>
      <c r="C7" s="68" t="s">
        <v>264</v>
      </c>
      <c r="D7" s="81" t="s">
        <v>265</v>
      </c>
      <c r="E7" s="67" t="s">
        <v>263</v>
      </c>
      <c r="F7" s="68" t="s">
        <v>542</v>
      </c>
      <c r="G7" s="68" t="s">
        <v>264</v>
      </c>
      <c r="H7" s="81" t="s">
        <v>265</v>
      </c>
      <c r="I7" s="67" t="s">
        <v>263</v>
      </c>
      <c r="J7" s="25" t="s">
        <v>542</v>
      </c>
      <c r="K7" s="25" t="s">
        <v>264</v>
      </c>
      <c r="L7" s="81" t="s">
        <v>265</v>
      </c>
      <c r="M7" s="67" t="s">
        <v>263</v>
      </c>
      <c r="N7" s="68" t="s">
        <v>542</v>
      </c>
      <c r="O7" s="68" t="s">
        <v>264</v>
      </c>
      <c r="P7" s="81" t="s">
        <v>265</v>
      </c>
      <c r="Q7" s="116" t="s">
        <v>263</v>
      </c>
      <c r="R7" s="68" t="s">
        <v>542</v>
      </c>
      <c r="S7" s="68" t="s">
        <v>466</v>
      </c>
      <c r="T7" s="83" t="s">
        <v>467</v>
      </c>
      <c r="U7" s="84" t="s">
        <v>526</v>
      </c>
      <c r="V7" s="25" t="s">
        <v>468</v>
      </c>
      <c r="W7" s="25" t="s">
        <v>466</v>
      </c>
      <c r="X7" s="81" t="s">
        <v>467</v>
      </c>
    </row>
    <row r="8" spans="1:24" ht="21.75" customHeight="1">
      <c r="A8" s="71"/>
      <c r="B8" s="305" t="s">
        <v>396</v>
      </c>
      <c r="C8" s="302" t="s">
        <v>527</v>
      </c>
      <c r="D8" s="298" t="s">
        <v>527</v>
      </c>
      <c r="E8" s="71"/>
      <c r="F8" s="305" t="s">
        <v>176</v>
      </c>
      <c r="G8" s="302" t="s">
        <v>527</v>
      </c>
      <c r="H8" s="298" t="s">
        <v>527</v>
      </c>
      <c r="I8" s="44"/>
      <c r="J8" s="27"/>
      <c r="K8" s="28"/>
      <c r="L8" s="50"/>
      <c r="M8" s="71"/>
      <c r="N8" s="27" t="s">
        <v>175</v>
      </c>
      <c r="O8" s="302" t="s">
        <v>527</v>
      </c>
      <c r="P8" s="298" t="s">
        <v>527</v>
      </c>
      <c r="Q8" s="22"/>
      <c r="R8" s="305" t="s">
        <v>741</v>
      </c>
      <c r="S8" s="302">
        <v>3320</v>
      </c>
      <c r="T8" s="275"/>
      <c r="U8" s="74"/>
      <c r="V8" s="27"/>
      <c r="W8" s="178"/>
      <c r="X8" s="183"/>
    </row>
    <row r="9" spans="1:24" ht="21.75" customHeight="1">
      <c r="A9" s="71"/>
      <c r="B9" s="27" t="s">
        <v>176</v>
      </c>
      <c r="C9" s="241">
        <v>2460</v>
      </c>
      <c r="D9" s="275"/>
      <c r="E9" s="44"/>
      <c r="F9" s="25"/>
      <c r="G9" s="251"/>
      <c r="H9" s="243"/>
      <c r="I9" s="44"/>
      <c r="J9" s="27"/>
      <c r="K9" s="28"/>
      <c r="L9" s="50"/>
      <c r="M9" s="71"/>
      <c r="N9" s="27" t="s">
        <v>176</v>
      </c>
      <c r="O9" s="241">
        <v>460</v>
      </c>
      <c r="P9" s="275"/>
      <c r="Q9" s="71"/>
      <c r="R9" s="305" t="s">
        <v>475</v>
      </c>
      <c r="S9" s="241">
        <v>8460</v>
      </c>
      <c r="T9" s="275"/>
      <c r="U9" s="74"/>
      <c r="V9" s="27"/>
      <c r="W9" s="178"/>
      <c r="X9" s="183"/>
    </row>
    <row r="10" spans="1:24" ht="21.75" customHeight="1">
      <c r="A10" s="44"/>
      <c r="B10" s="169" t="s">
        <v>449</v>
      </c>
      <c r="C10" s="251"/>
      <c r="D10" s="243"/>
      <c r="E10" s="44"/>
      <c r="F10" s="27"/>
      <c r="G10" s="241"/>
      <c r="H10" s="243"/>
      <c r="I10" s="44"/>
      <c r="J10" s="27"/>
      <c r="K10" s="28"/>
      <c r="L10" s="50"/>
      <c r="M10" s="105"/>
      <c r="N10" s="45" t="s">
        <v>621</v>
      </c>
      <c r="O10" s="241">
        <v>80</v>
      </c>
      <c r="P10" s="268"/>
      <c r="Q10" s="71"/>
      <c r="R10" s="305" t="s">
        <v>253</v>
      </c>
      <c r="S10" s="302">
        <v>1090</v>
      </c>
      <c r="T10" s="298"/>
      <c r="U10" s="74"/>
      <c r="V10" s="27"/>
      <c r="W10" s="178"/>
      <c r="X10" s="183"/>
    </row>
    <row r="11" spans="1:24" ht="21.75" customHeight="1">
      <c r="A11" s="66"/>
      <c r="B11" s="169"/>
      <c r="C11" s="241"/>
      <c r="D11" s="243"/>
      <c r="E11" s="44"/>
      <c r="F11" s="27"/>
      <c r="G11" s="241"/>
      <c r="H11" s="243"/>
      <c r="I11" s="44"/>
      <c r="J11" s="27"/>
      <c r="K11" s="28"/>
      <c r="L11" s="50"/>
      <c r="M11" s="66"/>
      <c r="N11" s="82"/>
      <c r="O11" s="251"/>
      <c r="P11" s="243"/>
      <c r="Q11" s="51"/>
      <c r="R11" s="305" t="s">
        <v>514</v>
      </c>
      <c r="S11" s="563" t="s">
        <v>618</v>
      </c>
      <c r="T11" s="298" t="s">
        <v>618</v>
      </c>
      <c r="U11" s="86"/>
      <c r="V11" s="27"/>
      <c r="W11" s="178"/>
      <c r="X11" s="183"/>
    </row>
    <row r="12" spans="1:24" ht="21.75" customHeight="1">
      <c r="A12" s="44"/>
      <c r="B12" s="27"/>
      <c r="C12" s="241"/>
      <c r="D12" s="243"/>
      <c r="E12" s="44"/>
      <c r="F12" s="27"/>
      <c r="G12" s="241"/>
      <c r="H12" s="243"/>
      <c r="I12" s="44"/>
      <c r="J12" s="27"/>
      <c r="K12" s="28"/>
      <c r="L12" s="50"/>
      <c r="M12" s="66"/>
      <c r="N12" s="27"/>
      <c r="O12" s="241"/>
      <c r="P12" s="243"/>
      <c r="Q12" s="121"/>
      <c r="R12" s="25"/>
      <c r="S12" s="251"/>
      <c r="T12" s="243"/>
      <c r="U12" s="86"/>
      <c r="V12" s="27"/>
      <c r="W12" s="178"/>
      <c r="X12" s="183"/>
    </row>
    <row r="13" spans="1:24" ht="21.75" customHeight="1">
      <c r="A13" s="113"/>
      <c r="B13" s="111"/>
      <c r="C13" s="241"/>
      <c r="D13" s="243"/>
      <c r="E13" s="86"/>
      <c r="F13" s="27"/>
      <c r="G13" s="241"/>
      <c r="H13" s="243"/>
      <c r="I13" s="86"/>
      <c r="J13" s="25"/>
      <c r="K13" s="26"/>
      <c r="L13" s="50"/>
      <c r="M13" s="66"/>
      <c r="N13" s="27"/>
      <c r="O13" s="241"/>
      <c r="P13" s="243"/>
      <c r="Q13" s="44"/>
      <c r="R13" s="27"/>
      <c r="S13" s="241"/>
      <c r="T13" s="243"/>
      <c r="U13" s="86"/>
      <c r="V13" s="27"/>
      <c r="W13" s="178"/>
      <c r="X13" s="183"/>
    </row>
    <row r="14" spans="1:24" ht="21.75" customHeight="1" thickBot="1">
      <c r="A14" s="765" t="s">
        <v>474</v>
      </c>
      <c r="B14" s="760"/>
      <c r="C14" s="244">
        <f>SUM(C8:C13)</f>
        <v>2460</v>
      </c>
      <c r="D14" s="254">
        <f>SUM(D8:D13)</f>
        <v>0</v>
      </c>
      <c r="E14" s="765" t="s">
        <v>474</v>
      </c>
      <c r="F14" s="760"/>
      <c r="G14" s="244">
        <f>SUM(G8:G13)</f>
        <v>0</v>
      </c>
      <c r="H14" s="254">
        <f>SUM(H8:H13)</f>
        <v>0</v>
      </c>
      <c r="I14" s="87"/>
      <c r="J14" s="62"/>
      <c r="K14" s="69">
        <f>SUM(K12:K13)</f>
        <v>0</v>
      </c>
      <c r="L14" s="62">
        <f>SUM(L12:L13)</f>
        <v>0</v>
      </c>
      <c r="M14" s="765" t="s">
        <v>474</v>
      </c>
      <c r="N14" s="760"/>
      <c r="O14" s="244">
        <f>SUM(O8:O13)</f>
        <v>540</v>
      </c>
      <c r="P14" s="254">
        <f>SUM(P8:P13)</f>
        <v>0</v>
      </c>
      <c r="Q14" s="702" t="s">
        <v>267</v>
      </c>
      <c r="R14" s="703"/>
      <c r="S14" s="179">
        <f>SUM(S8:S13)</f>
        <v>12870</v>
      </c>
      <c r="T14" s="213">
        <f>SUM(T8:T13)</f>
        <v>0</v>
      </c>
      <c r="U14" s="324"/>
      <c r="V14" s="325"/>
      <c r="W14" s="215">
        <f>SUM(W8:W13)</f>
        <v>0</v>
      </c>
      <c r="X14" s="216">
        <f>SUM(X8:X13)</f>
        <v>0</v>
      </c>
    </row>
    <row r="15" spans="1:24" ht="21.75" customHeight="1" thickBot="1">
      <c r="A15" s="693" t="s">
        <v>300</v>
      </c>
      <c r="B15" s="694"/>
      <c r="C15" s="695"/>
      <c r="D15" s="427"/>
      <c r="E15" s="764"/>
      <c r="F15" s="764"/>
      <c r="G15" s="427"/>
      <c r="H15" s="427"/>
      <c r="I15" s="764"/>
      <c r="J15" s="764"/>
      <c r="K15" s="427"/>
      <c r="L15" s="427"/>
      <c r="M15" s="764"/>
      <c r="N15" s="764"/>
      <c r="O15" s="427"/>
      <c r="P15" s="427"/>
      <c r="Q15" s="704"/>
      <c r="R15" s="704"/>
      <c r="S15" s="63"/>
      <c r="T15" s="70"/>
      <c r="U15" s="665" t="s">
        <v>350</v>
      </c>
      <c r="V15" s="675"/>
      <c r="W15" s="246">
        <f>SUM(C14,G14,K14,O14,S14,W14)</f>
        <v>15870</v>
      </c>
      <c r="X15" s="266">
        <f>SUM(D14,H14,L14,P14,T14,X14)</f>
        <v>0</v>
      </c>
    </row>
    <row r="16" spans="1:24" ht="21.75" customHeight="1" hidden="1">
      <c r="A16" s="699"/>
      <c r="B16" s="700"/>
      <c r="C16" s="701"/>
      <c r="D16" s="428"/>
      <c r="E16" s="429"/>
      <c r="F16" s="428"/>
      <c r="G16" s="428"/>
      <c r="H16" s="428"/>
      <c r="I16" s="429"/>
      <c r="J16" s="428"/>
      <c r="K16" s="428"/>
      <c r="L16" s="428"/>
      <c r="M16" s="429"/>
      <c r="N16" s="427"/>
      <c r="O16" s="428"/>
      <c r="P16" s="427"/>
      <c r="Q16" s="434"/>
      <c r="R16" s="434"/>
      <c r="S16" s="428"/>
      <c r="T16" s="434"/>
      <c r="U16" s="427"/>
      <c r="V16" s="427"/>
      <c r="W16" s="428"/>
      <c r="X16" s="427"/>
    </row>
    <row r="17" spans="1:24" ht="21.75" customHeight="1" thickBot="1">
      <c r="A17" s="696"/>
      <c r="B17" s="697"/>
      <c r="C17" s="698"/>
      <c r="D17" s="428"/>
      <c r="E17" s="429"/>
      <c r="F17" s="428"/>
      <c r="G17" s="428"/>
      <c r="H17" s="428"/>
      <c r="I17" s="429" t="s">
        <v>599</v>
      </c>
      <c r="J17" s="428"/>
      <c r="K17" s="428"/>
      <c r="L17" s="428"/>
      <c r="M17" s="434"/>
      <c r="N17" s="434"/>
      <c r="O17" s="428"/>
      <c r="P17" s="427"/>
      <c r="Q17" s="434"/>
      <c r="R17" s="434"/>
      <c r="S17" s="428"/>
      <c r="T17" s="434"/>
      <c r="U17" s="427"/>
      <c r="V17" s="427"/>
      <c r="W17" s="428"/>
      <c r="X17" s="427"/>
    </row>
    <row r="18" spans="1:24" ht="21.75" customHeight="1">
      <c r="A18" s="34" t="s">
        <v>263</v>
      </c>
      <c r="B18" s="65" t="s">
        <v>542</v>
      </c>
      <c r="C18" s="65" t="s">
        <v>264</v>
      </c>
      <c r="D18" s="38" t="s">
        <v>265</v>
      </c>
      <c r="E18" s="34" t="s">
        <v>263</v>
      </c>
      <c r="F18" s="64" t="s">
        <v>542</v>
      </c>
      <c r="G18" s="64" t="s">
        <v>264</v>
      </c>
      <c r="H18" s="38" t="s">
        <v>265</v>
      </c>
      <c r="I18" s="34" t="s">
        <v>263</v>
      </c>
      <c r="J18" s="64" t="s">
        <v>542</v>
      </c>
      <c r="K18" s="64" t="s">
        <v>264</v>
      </c>
      <c r="L18" s="38" t="s">
        <v>265</v>
      </c>
      <c r="M18" s="34" t="s">
        <v>263</v>
      </c>
      <c r="N18" s="65" t="s">
        <v>542</v>
      </c>
      <c r="O18" s="65" t="s">
        <v>264</v>
      </c>
      <c r="P18" s="38" t="s">
        <v>265</v>
      </c>
      <c r="Q18" s="34" t="s">
        <v>263</v>
      </c>
      <c r="R18" s="65" t="s">
        <v>542</v>
      </c>
      <c r="S18" s="65" t="s">
        <v>466</v>
      </c>
      <c r="T18" s="90" t="s">
        <v>467</v>
      </c>
      <c r="U18" s="107" t="s">
        <v>526</v>
      </c>
      <c r="V18" s="65" t="s">
        <v>468</v>
      </c>
      <c r="W18" s="65" t="s">
        <v>466</v>
      </c>
      <c r="X18" s="38" t="s">
        <v>467</v>
      </c>
    </row>
    <row r="19" spans="1:24" ht="21.75" customHeight="1">
      <c r="A19" s="102"/>
      <c r="B19" s="96" t="s">
        <v>395</v>
      </c>
      <c r="C19" s="241">
        <v>720</v>
      </c>
      <c r="D19" s="275"/>
      <c r="E19" s="67"/>
      <c r="F19" s="25"/>
      <c r="G19" s="25"/>
      <c r="H19" s="81"/>
      <c r="I19" s="67"/>
      <c r="J19" s="25"/>
      <c r="K19" s="25"/>
      <c r="L19" s="81"/>
      <c r="M19" s="105"/>
      <c r="N19" s="96" t="s">
        <v>177</v>
      </c>
      <c r="O19" s="302" t="s">
        <v>527</v>
      </c>
      <c r="P19" s="298" t="s">
        <v>527</v>
      </c>
      <c r="Q19" s="102"/>
      <c r="R19" s="96" t="s">
        <v>178</v>
      </c>
      <c r="S19" s="241">
        <v>2740</v>
      </c>
      <c r="T19" s="564"/>
      <c r="U19" s="51"/>
      <c r="V19" s="553" t="s">
        <v>179</v>
      </c>
      <c r="W19" s="241">
        <v>570</v>
      </c>
      <c r="X19" s="275"/>
    </row>
    <row r="20" spans="1:24" ht="21.75" customHeight="1">
      <c r="A20" s="105"/>
      <c r="B20" s="97" t="s">
        <v>394</v>
      </c>
      <c r="C20" s="308" t="s">
        <v>714</v>
      </c>
      <c r="D20" s="298" t="s">
        <v>626</v>
      </c>
      <c r="E20" s="66"/>
      <c r="F20" s="27"/>
      <c r="G20" s="27"/>
      <c r="H20" s="50"/>
      <c r="I20" s="66"/>
      <c r="J20" s="27"/>
      <c r="K20" s="27"/>
      <c r="L20" s="50"/>
      <c r="M20" s="105"/>
      <c r="N20" s="97" t="s">
        <v>180</v>
      </c>
      <c r="O20" s="302" t="s">
        <v>527</v>
      </c>
      <c r="P20" s="298" t="s">
        <v>527</v>
      </c>
      <c r="Q20" s="105"/>
      <c r="R20" s="96" t="s">
        <v>181</v>
      </c>
      <c r="S20" s="241">
        <v>2950</v>
      </c>
      <c r="T20" s="275"/>
      <c r="U20" s="562"/>
      <c r="V20" s="303"/>
      <c r="W20" s="304"/>
      <c r="X20" s="275"/>
    </row>
    <row r="21" spans="1:24" ht="21.75" customHeight="1">
      <c r="A21" s="127"/>
      <c r="B21" s="97" t="s">
        <v>491</v>
      </c>
      <c r="C21" s="241">
        <v>1200</v>
      </c>
      <c r="D21" s="275"/>
      <c r="E21" s="44"/>
      <c r="F21" s="28"/>
      <c r="G21" s="28"/>
      <c r="H21" s="48"/>
      <c r="I21" s="44"/>
      <c r="J21" s="28"/>
      <c r="K21" s="28"/>
      <c r="L21" s="48"/>
      <c r="M21" s="71"/>
      <c r="N21" s="97" t="s">
        <v>182</v>
      </c>
      <c r="O21" s="302" t="s">
        <v>527</v>
      </c>
      <c r="P21" s="298" t="s">
        <v>527</v>
      </c>
      <c r="Q21" s="71"/>
      <c r="R21" s="96" t="s">
        <v>739</v>
      </c>
      <c r="S21" s="241">
        <v>2050</v>
      </c>
      <c r="T21" s="275"/>
      <c r="U21" s="86"/>
      <c r="V21" s="25"/>
      <c r="W21" s="251"/>
      <c r="X21" s="243"/>
    </row>
    <row r="22" spans="1:24" ht="21.75" customHeight="1">
      <c r="A22" s="113"/>
      <c r="B22" s="128"/>
      <c r="C22" s="251"/>
      <c r="D22" s="243"/>
      <c r="E22" s="44"/>
      <c r="F22" s="28"/>
      <c r="G22" s="28"/>
      <c r="H22" s="48"/>
      <c r="I22" s="44"/>
      <c r="J22" s="28"/>
      <c r="K22" s="28"/>
      <c r="L22" s="48"/>
      <c r="M22" s="71"/>
      <c r="N22" s="95" t="s">
        <v>186</v>
      </c>
      <c r="O22" s="241">
        <v>180</v>
      </c>
      <c r="P22" s="268"/>
      <c r="Q22" s="71"/>
      <c r="R22" s="96" t="s">
        <v>183</v>
      </c>
      <c r="S22" s="241">
        <v>3660</v>
      </c>
      <c r="T22" s="275"/>
      <c r="U22" s="74"/>
      <c r="V22" s="27"/>
      <c r="W22" s="241"/>
      <c r="X22" s="243"/>
    </row>
    <row r="23" spans="1:24" ht="21.75" customHeight="1">
      <c r="A23" s="113"/>
      <c r="B23" s="111"/>
      <c r="C23" s="241"/>
      <c r="D23" s="243"/>
      <c r="E23" s="66"/>
      <c r="F23" s="27"/>
      <c r="G23" s="27"/>
      <c r="H23" s="50"/>
      <c r="I23" s="66"/>
      <c r="J23" s="27"/>
      <c r="K23" s="27"/>
      <c r="L23" s="50"/>
      <c r="M23" s="66"/>
      <c r="N23" s="25"/>
      <c r="O23" s="251"/>
      <c r="P23" s="243"/>
      <c r="Q23" s="105"/>
      <c r="R23" s="96" t="s">
        <v>182</v>
      </c>
      <c r="S23" s="241">
        <v>2750</v>
      </c>
      <c r="T23" s="275"/>
      <c r="U23" s="86"/>
      <c r="V23" s="27"/>
      <c r="W23" s="241"/>
      <c r="X23" s="243"/>
    </row>
    <row r="24" spans="1:24" ht="21.75" customHeight="1">
      <c r="A24" s="66"/>
      <c r="B24" s="27"/>
      <c r="C24" s="241"/>
      <c r="D24" s="243"/>
      <c r="E24" s="66"/>
      <c r="F24" s="27"/>
      <c r="G24" s="27"/>
      <c r="H24" s="50"/>
      <c r="I24" s="66"/>
      <c r="J24" s="27"/>
      <c r="K24" s="27"/>
      <c r="L24" s="50"/>
      <c r="M24" s="66"/>
      <c r="N24" s="27"/>
      <c r="O24" s="241"/>
      <c r="P24" s="243"/>
      <c r="Q24" s="105"/>
      <c r="R24" s="96" t="s">
        <v>184</v>
      </c>
      <c r="S24" s="241">
        <v>2790</v>
      </c>
      <c r="T24" s="275"/>
      <c r="U24" s="86"/>
      <c r="V24" s="27"/>
      <c r="W24" s="241"/>
      <c r="X24" s="243"/>
    </row>
    <row r="25" spans="1:24" ht="21.75" customHeight="1">
      <c r="A25" s="113"/>
      <c r="B25" s="45"/>
      <c r="C25" s="241"/>
      <c r="D25" s="243"/>
      <c r="E25" s="44"/>
      <c r="F25" s="28"/>
      <c r="G25" s="28"/>
      <c r="H25" s="48"/>
      <c r="I25" s="44"/>
      <c r="J25" s="28"/>
      <c r="K25" s="28"/>
      <c r="L25" s="48"/>
      <c r="M25" s="66"/>
      <c r="N25" s="45"/>
      <c r="O25" s="241"/>
      <c r="P25" s="243"/>
      <c r="Q25" s="71"/>
      <c r="R25" s="27" t="s">
        <v>185</v>
      </c>
      <c r="S25" s="241">
        <v>1460</v>
      </c>
      <c r="T25" s="275"/>
      <c r="U25" s="74"/>
      <c r="V25" s="27"/>
      <c r="W25" s="241"/>
      <c r="X25" s="243"/>
    </row>
    <row r="26" spans="1:24" ht="21.75" customHeight="1">
      <c r="A26" s="113"/>
      <c r="B26" s="45"/>
      <c r="C26" s="241"/>
      <c r="D26" s="243"/>
      <c r="E26" s="44"/>
      <c r="F26" s="28"/>
      <c r="G26" s="28"/>
      <c r="H26" s="48"/>
      <c r="I26" s="44"/>
      <c r="J26" s="28"/>
      <c r="K26" s="28"/>
      <c r="L26" s="48"/>
      <c r="M26" s="66"/>
      <c r="N26" s="45"/>
      <c r="O26" s="241"/>
      <c r="P26" s="243"/>
      <c r="Q26" s="71"/>
      <c r="R26" s="25" t="s">
        <v>299</v>
      </c>
      <c r="S26" s="248">
        <v>2480</v>
      </c>
      <c r="T26" s="268"/>
      <c r="U26" s="74"/>
      <c r="V26" s="27"/>
      <c r="W26" s="241"/>
      <c r="X26" s="243"/>
    </row>
    <row r="27" spans="1:24" ht="21.75" customHeight="1" thickBot="1">
      <c r="A27" s="702" t="s">
        <v>267</v>
      </c>
      <c r="B27" s="703"/>
      <c r="C27" s="244">
        <f>SUM(C19:C26)</f>
        <v>1920</v>
      </c>
      <c r="D27" s="254">
        <f>SUM(D19:D26)</f>
        <v>0</v>
      </c>
      <c r="E27" s="87"/>
      <c r="F27" s="62"/>
      <c r="G27" s="62"/>
      <c r="H27" s="40"/>
      <c r="I27" s="87"/>
      <c r="J27" s="62"/>
      <c r="K27" s="62"/>
      <c r="L27" s="40"/>
      <c r="M27" s="702" t="s">
        <v>267</v>
      </c>
      <c r="N27" s="703"/>
      <c r="O27" s="244">
        <f>SUM(O19:O26)</f>
        <v>180</v>
      </c>
      <c r="P27" s="254">
        <f>SUM(P19:P26)</f>
        <v>0</v>
      </c>
      <c r="Q27" s="702" t="s">
        <v>267</v>
      </c>
      <c r="R27" s="760"/>
      <c r="S27" s="247">
        <f>SUM(S19:S26)</f>
        <v>20880</v>
      </c>
      <c r="T27" s="254">
        <f>SUM(T19:T26)</f>
        <v>0</v>
      </c>
      <c r="U27" s="646" t="s">
        <v>267</v>
      </c>
      <c r="V27" s="647"/>
      <c r="W27" s="244">
        <f>SUM(W19:W26)</f>
        <v>570</v>
      </c>
      <c r="X27" s="223">
        <f>SUM(X19:X26)</f>
        <v>0</v>
      </c>
    </row>
    <row r="28" spans="1:24" ht="21.75" customHeight="1" thickBot="1">
      <c r="A28" s="693" t="s">
        <v>344</v>
      </c>
      <c r="B28" s="694"/>
      <c r="C28" s="695"/>
      <c r="D28" s="52"/>
      <c r="E28" s="56"/>
      <c r="F28" s="52"/>
      <c r="G28" s="52"/>
      <c r="H28" s="52"/>
      <c r="I28" s="56"/>
      <c r="J28" s="52"/>
      <c r="K28" s="52"/>
      <c r="L28" s="52"/>
      <c r="M28" s="70"/>
      <c r="N28" s="63"/>
      <c r="O28" s="63"/>
      <c r="P28" s="63"/>
      <c r="Q28" s="70"/>
      <c r="R28" s="63"/>
      <c r="S28" s="52"/>
      <c r="T28" s="70"/>
      <c r="U28" s="659" t="s">
        <v>350</v>
      </c>
      <c r="V28" s="690"/>
      <c r="W28" s="246">
        <f>C27+O27+S27+W27</f>
        <v>23550</v>
      </c>
      <c r="X28" s="223">
        <f>D27+P27+T27+X27</f>
        <v>0</v>
      </c>
    </row>
    <row r="29" spans="1:24" ht="21.75" customHeight="1" hidden="1">
      <c r="A29" s="699"/>
      <c r="B29" s="700"/>
      <c r="C29" s="701"/>
      <c r="D29" s="428"/>
      <c r="E29" s="429"/>
      <c r="F29" s="428"/>
      <c r="G29" s="428"/>
      <c r="H29" s="428"/>
      <c r="I29" s="429"/>
      <c r="J29" s="428"/>
      <c r="K29" s="428"/>
      <c r="L29" s="428"/>
      <c r="M29" s="434"/>
      <c r="N29" s="427"/>
      <c r="O29" s="427"/>
      <c r="P29" s="427"/>
      <c r="Q29" s="434"/>
      <c r="R29" s="427"/>
      <c r="S29" s="428"/>
      <c r="T29" s="434"/>
      <c r="U29" s="427"/>
      <c r="V29" s="427"/>
      <c r="W29" s="428"/>
      <c r="X29" s="427"/>
    </row>
    <row r="30" spans="1:24" ht="21.75" customHeight="1" thickBot="1">
      <c r="A30" s="696"/>
      <c r="B30" s="697"/>
      <c r="C30" s="698"/>
      <c r="D30" s="428"/>
      <c r="E30" s="429"/>
      <c r="F30" s="428"/>
      <c r="G30" s="428"/>
      <c r="H30" s="428"/>
      <c r="I30" s="429"/>
      <c r="J30" s="428"/>
      <c r="K30" s="428"/>
      <c r="L30" s="428"/>
      <c r="M30" s="434"/>
      <c r="N30" s="434"/>
      <c r="O30" s="428"/>
      <c r="P30" s="427"/>
      <c r="Q30" s="434"/>
      <c r="R30" s="434"/>
      <c r="S30" s="428"/>
      <c r="T30" s="434"/>
      <c r="U30" s="427"/>
      <c r="V30" s="427"/>
      <c r="W30" s="428"/>
      <c r="X30" s="427"/>
    </row>
    <row r="31" spans="1:24" ht="21.75" customHeight="1">
      <c r="A31" s="34" t="s">
        <v>263</v>
      </c>
      <c r="B31" s="64" t="s">
        <v>542</v>
      </c>
      <c r="C31" s="64" t="s">
        <v>264</v>
      </c>
      <c r="D31" s="38" t="s">
        <v>265</v>
      </c>
      <c r="E31" s="34" t="s">
        <v>263</v>
      </c>
      <c r="F31" s="64" t="s">
        <v>542</v>
      </c>
      <c r="G31" s="64" t="s">
        <v>264</v>
      </c>
      <c r="H31" s="38" t="s">
        <v>265</v>
      </c>
      <c r="I31" s="34" t="s">
        <v>263</v>
      </c>
      <c r="J31" s="64" t="s">
        <v>542</v>
      </c>
      <c r="K31" s="64" t="s">
        <v>264</v>
      </c>
      <c r="L31" s="38" t="s">
        <v>265</v>
      </c>
      <c r="M31" s="34" t="s">
        <v>263</v>
      </c>
      <c r="N31" s="65" t="s">
        <v>542</v>
      </c>
      <c r="O31" s="65" t="s">
        <v>264</v>
      </c>
      <c r="P31" s="38" t="s">
        <v>265</v>
      </c>
      <c r="Q31" s="34" t="s">
        <v>263</v>
      </c>
      <c r="R31" s="65" t="s">
        <v>542</v>
      </c>
      <c r="S31" s="65" t="s">
        <v>466</v>
      </c>
      <c r="T31" s="36" t="s">
        <v>467</v>
      </c>
      <c r="U31" s="59" t="s">
        <v>526</v>
      </c>
      <c r="V31" s="65" t="s">
        <v>468</v>
      </c>
      <c r="W31" s="65" t="s">
        <v>466</v>
      </c>
      <c r="X31" s="38" t="s">
        <v>467</v>
      </c>
    </row>
    <row r="32" spans="1:24" ht="21.75" customHeight="1">
      <c r="A32" s="66"/>
      <c r="B32" s="45"/>
      <c r="C32" s="27"/>
      <c r="D32" s="48"/>
      <c r="E32" s="66"/>
      <c r="F32" s="45"/>
      <c r="G32" s="28"/>
      <c r="H32" s="48"/>
      <c r="I32" s="66"/>
      <c r="J32" s="45"/>
      <c r="K32" s="28"/>
      <c r="L32" s="48"/>
      <c r="M32" s="105"/>
      <c r="N32" s="300"/>
      <c r="O32" s="228"/>
      <c r="P32" s="275"/>
      <c r="Q32" s="105"/>
      <c r="R32" s="300"/>
      <c r="S32" s="228"/>
      <c r="T32" s="301"/>
      <c r="U32" s="51"/>
      <c r="V32" s="553" t="s">
        <v>510</v>
      </c>
      <c r="W32" s="249">
        <v>5410</v>
      </c>
      <c r="X32" s="275"/>
    </row>
    <row r="33" spans="1:24" ht="21.75" customHeight="1">
      <c r="A33" s="66"/>
      <c r="B33" s="27"/>
      <c r="C33" s="27"/>
      <c r="D33" s="50"/>
      <c r="E33" s="66"/>
      <c r="F33" s="27"/>
      <c r="G33" s="27"/>
      <c r="H33" s="50"/>
      <c r="I33" s="66"/>
      <c r="J33" s="27"/>
      <c r="K33" s="27"/>
      <c r="L33" s="50"/>
      <c r="M33" s="66"/>
      <c r="N33" s="25"/>
      <c r="O33" s="251"/>
      <c r="P33" s="243"/>
      <c r="Q33" s="66"/>
      <c r="R33" s="25"/>
      <c r="S33" s="251"/>
      <c r="T33" s="243"/>
      <c r="U33" s="51"/>
      <c r="V33" s="96" t="s">
        <v>704</v>
      </c>
      <c r="W33" s="302" t="s">
        <v>527</v>
      </c>
      <c r="X33" s="298" t="s">
        <v>527</v>
      </c>
    </row>
    <row r="34" spans="1:24" ht="21.75" customHeight="1">
      <c r="A34" s="66"/>
      <c r="B34" s="27"/>
      <c r="C34" s="27"/>
      <c r="D34" s="50"/>
      <c r="E34" s="66"/>
      <c r="F34" s="27"/>
      <c r="G34" s="27"/>
      <c r="H34" s="50"/>
      <c r="I34" s="66"/>
      <c r="J34" s="27"/>
      <c r="K34" s="27"/>
      <c r="L34" s="50"/>
      <c r="M34" s="66"/>
      <c r="N34" s="27"/>
      <c r="O34" s="241"/>
      <c r="P34" s="243"/>
      <c r="Q34" s="66"/>
      <c r="R34" s="27"/>
      <c r="S34" s="241"/>
      <c r="T34" s="243"/>
      <c r="U34" s="51"/>
      <c r="V34" s="96" t="s">
        <v>703</v>
      </c>
      <c r="W34" s="251">
        <v>1030</v>
      </c>
      <c r="X34" s="275"/>
    </row>
    <row r="35" spans="1:24" ht="21.75" customHeight="1">
      <c r="A35" s="44"/>
      <c r="B35" s="27"/>
      <c r="C35" s="28"/>
      <c r="D35" s="48"/>
      <c r="E35" s="44"/>
      <c r="F35" s="28"/>
      <c r="G35" s="28"/>
      <c r="H35" s="48"/>
      <c r="I35" s="44"/>
      <c r="J35" s="27"/>
      <c r="K35" s="28"/>
      <c r="L35" s="48"/>
      <c r="M35" s="44"/>
      <c r="N35" s="27"/>
      <c r="O35" s="241"/>
      <c r="P35" s="243"/>
      <c r="Q35" s="44"/>
      <c r="R35" s="27"/>
      <c r="S35" s="241"/>
      <c r="T35" s="243"/>
      <c r="U35" s="51"/>
      <c r="V35" s="96" t="s">
        <v>109</v>
      </c>
      <c r="W35" s="241">
        <v>310</v>
      </c>
      <c r="X35" s="275"/>
    </row>
    <row r="36" spans="1:24" ht="21.75" customHeight="1">
      <c r="A36" s="113"/>
      <c r="B36" s="111"/>
      <c r="C36" s="27"/>
      <c r="D36" s="48"/>
      <c r="E36" s="44"/>
      <c r="F36" s="28"/>
      <c r="G36" s="28"/>
      <c r="H36" s="48"/>
      <c r="I36" s="44"/>
      <c r="J36" s="27"/>
      <c r="K36" s="28"/>
      <c r="L36" s="48"/>
      <c r="M36" s="44"/>
      <c r="N36" s="27"/>
      <c r="O36" s="241"/>
      <c r="P36" s="243"/>
      <c r="Q36" s="44"/>
      <c r="R36" s="27"/>
      <c r="S36" s="241"/>
      <c r="T36" s="243"/>
      <c r="U36" s="51"/>
      <c r="V36" s="96" t="s">
        <v>110</v>
      </c>
      <c r="W36" s="241">
        <v>470</v>
      </c>
      <c r="X36" s="275"/>
    </row>
    <row r="37" spans="1:24" ht="21.75" customHeight="1">
      <c r="A37" s="113"/>
      <c r="B37" s="111"/>
      <c r="C37" s="27"/>
      <c r="D37" s="48"/>
      <c r="E37" s="86"/>
      <c r="F37" s="27"/>
      <c r="G37" s="28"/>
      <c r="H37" s="48"/>
      <c r="I37" s="86"/>
      <c r="J37" s="27"/>
      <c r="K37" s="28"/>
      <c r="L37" s="48"/>
      <c r="M37" s="86"/>
      <c r="N37" s="27"/>
      <c r="O37" s="241"/>
      <c r="P37" s="243"/>
      <c r="Q37" s="86"/>
      <c r="R37" s="27"/>
      <c r="S37" s="241"/>
      <c r="T37" s="243"/>
      <c r="U37" s="51"/>
      <c r="V37" s="96" t="s">
        <v>111</v>
      </c>
      <c r="W37" s="241">
        <v>470</v>
      </c>
      <c r="X37" s="275"/>
    </row>
    <row r="38" spans="1:24" ht="21.75" customHeight="1">
      <c r="A38" s="66"/>
      <c r="B38" s="27"/>
      <c r="C38" s="108"/>
      <c r="D38" s="129"/>
      <c r="E38" s="122"/>
      <c r="F38" s="108"/>
      <c r="G38" s="27"/>
      <c r="H38" s="50"/>
      <c r="I38" s="66"/>
      <c r="J38" s="27"/>
      <c r="K38" s="27"/>
      <c r="L38" s="50"/>
      <c r="M38" s="66"/>
      <c r="N38" s="27"/>
      <c r="O38" s="241"/>
      <c r="P38" s="243"/>
      <c r="Q38" s="66"/>
      <c r="R38" s="27"/>
      <c r="S38" s="241"/>
      <c r="T38" s="243"/>
      <c r="U38" s="51"/>
      <c r="V38" s="96" t="s">
        <v>112</v>
      </c>
      <c r="W38" s="241">
        <v>560</v>
      </c>
      <c r="X38" s="275"/>
    </row>
    <row r="39" spans="1:24" ht="21.75" customHeight="1">
      <c r="A39" s="66"/>
      <c r="B39" s="45"/>
      <c r="C39" s="108"/>
      <c r="D39" s="129"/>
      <c r="E39" s="122"/>
      <c r="F39" s="108"/>
      <c r="G39" s="28"/>
      <c r="H39" s="48"/>
      <c r="I39" s="66"/>
      <c r="J39" s="45"/>
      <c r="K39" s="28"/>
      <c r="L39" s="48"/>
      <c r="M39" s="66"/>
      <c r="N39" s="45"/>
      <c r="O39" s="241"/>
      <c r="P39" s="243"/>
      <c r="Q39" s="66"/>
      <c r="R39" s="45"/>
      <c r="S39" s="241"/>
      <c r="T39" s="243"/>
      <c r="U39" s="51"/>
      <c r="V39" s="553" t="s">
        <v>593</v>
      </c>
      <c r="W39" s="241">
        <v>490</v>
      </c>
      <c r="X39" s="268"/>
    </row>
    <row r="40" spans="1:24" ht="21.75" customHeight="1" thickBot="1">
      <c r="A40" s="87"/>
      <c r="B40" s="124"/>
      <c r="C40" s="124"/>
      <c r="D40" s="130"/>
      <c r="E40" s="123"/>
      <c r="F40" s="124"/>
      <c r="G40" s="131"/>
      <c r="H40" s="132"/>
      <c r="I40" s="133"/>
      <c r="J40" s="131"/>
      <c r="K40" s="131"/>
      <c r="L40" s="132"/>
      <c r="M40" s="326"/>
      <c r="N40" s="69"/>
      <c r="O40" s="244"/>
      <c r="P40" s="254">
        <f>SUM(P32:P39)</f>
        <v>0</v>
      </c>
      <c r="Q40" s="324"/>
      <c r="R40" s="325"/>
      <c r="S40" s="244"/>
      <c r="T40" s="254">
        <f>SUM(T32:T39)</f>
        <v>0</v>
      </c>
      <c r="U40" s="646" t="s">
        <v>267</v>
      </c>
      <c r="V40" s="664"/>
      <c r="W40" s="247">
        <f>SUM(W32:W39)</f>
        <v>8740</v>
      </c>
      <c r="X40" s="223">
        <f>SUM(X32:X39)</f>
        <v>0</v>
      </c>
    </row>
    <row r="41" spans="1:24" ht="21.75" customHeight="1" thickBot="1">
      <c r="A41" s="766">
        <v>45323</v>
      </c>
      <c r="B41" s="766"/>
      <c r="C41" s="109"/>
      <c r="D41" s="109"/>
      <c r="E41" s="109"/>
      <c r="F41" s="109"/>
      <c r="G41" s="109"/>
      <c r="H41" s="109"/>
      <c r="I41" s="109"/>
      <c r="J41" s="135"/>
      <c r="K41" s="135"/>
      <c r="L41" s="135"/>
      <c r="M41" s="134"/>
      <c r="N41" s="135"/>
      <c r="O41" s="135"/>
      <c r="P41" s="135"/>
      <c r="Q41" s="134"/>
      <c r="R41" s="135"/>
      <c r="S41" s="135"/>
      <c r="T41" s="134"/>
      <c r="U41" s="659" t="s">
        <v>350</v>
      </c>
      <c r="V41" s="690"/>
      <c r="W41" s="246">
        <f>O40+S40+W40</f>
        <v>8740</v>
      </c>
      <c r="X41" s="223">
        <f>P40+T40+X40</f>
        <v>0</v>
      </c>
    </row>
    <row r="42" spans="1:24" ht="20.25" customHeight="1">
      <c r="A42" s="70" t="s">
        <v>648</v>
      </c>
      <c r="B42" s="109" t="s">
        <v>61</v>
      </c>
      <c r="C42" s="109"/>
      <c r="D42" s="109"/>
      <c r="E42" s="109"/>
      <c r="F42" s="109"/>
      <c r="G42" s="109"/>
      <c r="H42" s="109"/>
      <c r="I42" s="70"/>
      <c r="J42" s="78"/>
      <c r="K42" s="447"/>
      <c r="L42" s="447"/>
      <c r="M42" s="448"/>
      <c r="N42" s="447"/>
      <c r="O42" s="447"/>
      <c r="P42" s="447"/>
      <c r="Q42" s="448"/>
      <c r="R42" s="447"/>
      <c r="S42" s="447"/>
      <c r="T42" s="448"/>
      <c r="U42" s="710"/>
      <c r="V42" s="710"/>
      <c r="W42" s="447"/>
      <c r="X42" s="447"/>
    </row>
    <row r="43" spans="1:24" ht="20.25" customHeight="1">
      <c r="A43" s="70"/>
      <c r="B43" s="109"/>
      <c r="D43" s="109"/>
      <c r="E43" s="109"/>
      <c r="F43" s="109"/>
      <c r="G43" s="135"/>
      <c r="H43" s="135"/>
      <c r="I43" s="70"/>
      <c r="J43" s="78"/>
      <c r="K43" s="447"/>
      <c r="L43" s="447"/>
      <c r="M43" s="448"/>
      <c r="N43" s="447"/>
      <c r="O43" s="447"/>
      <c r="P43" s="447"/>
      <c r="Q43" s="448"/>
      <c r="R43" s="331" t="s">
        <v>653</v>
      </c>
      <c r="S43" s="147" t="s">
        <v>650</v>
      </c>
      <c r="T43" s="448"/>
      <c r="U43" s="147"/>
      <c r="V43" s="148"/>
      <c r="W43" s="80"/>
      <c r="X43" s="80"/>
    </row>
    <row r="44" spans="1:24" ht="20.25" customHeight="1">
      <c r="A44" s="70"/>
      <c r="B44" s="296"/>
      <c r="C44" s="80"/>
      <c r="G44" s="109"/>
      <c r="H44" s="109"/>
      <c r="I44" s="70"/>
      <c r="J44" s="78"/>
      <c r="O44" s="147"/>
      <c r="P44" s="148"/>
      <c r="S44" s="147" t="s">
        <v>651</v>
      </c>
      <c r="U44" s="149"/>
      <c r="X44" s="80"/>
    </row>
    <row r="45" spans="1:24" ht="20.25" customHeight="1">
      <c r="A45" s="70"/>
      <c r="B45" s="330"/>
      <c r="C45" s="80"/>
      <c r="D45" s="80"/>
      <c r="E45" s="79"/>
      <c r="F45" s="80"/>
      <c r="I45" s="70"/>
      <c r="J45" s="78"/>
      <c r="O45" s="147"/>
      <c r="S45" s="147" t="s">
        <v>652</v>
      </c>
      <c r="T45" s="148"/>
      <c r="V45" s="149"/>
      <c r="W45" s="147"/>
      <c r="X45" s="150"/>
    </row>
    <row r="46" spans="1:24" ht="20.25" customHeight="1">
      <c r="A46" s="70"/>
      <c r="B46" s="78"/>
      <c r="C46" s="419"/>
      <c r="E46" s="333"/>
      <c r="G46" s="80"/>
      <c r="H46" s="80"/>
      <c r="I46" s="70"/>
      <c r="J46" s="109"/>
      <c r="O46" s="147"/>
      <c r="S46" s="149"/>
      <c r="T46" s="148"/>
      <c r="V46" s="149"/>
      <c r="W46" s="147"/>
      <c r="X46" s="150"/>
    </row>
    <row r="47" spans="1:2" ht="20.25" customHeight="1">
      <c r="A47" s="70"/>
      <c r="B47" s="78"/>
    </row>
    <row r="48" ht="20.25" customHeight="1"/>
  </sheetData>
  <sheetProtection/>
  <mergeCells count="43">
    <mergeCell ref="M6:P6"/>
    <mergeCell ref="Q6:T6"/>
    <mergeCell ref="U6:X6"/>
    <mergeCell ref="W1:X1"/>
    <mergeCell ref="P4:U4"/>
    <mergeCell ref="W4:X4"/>
    <mergeCell ref="P3:Q3"/>
    <mergeCell ref="S3:U3"/>
    <mergeCell ref="K4:N4"/>
    <mergeCell ref="A2:B2"/>
    <mergeCell ref="D2:E2"/>
    <mergeCell ref="F2:I2"/>
    <mergeCell ref="A3:B3"/>
    <mergeCell ref="D3:E3"/>
    <mergeCell ref="F3:I3"/>
    <mergeCell ref="F1:I1"/>
    <mergeCell ref="U42:V42"/>
    <mergeCell ref="U40:V40"/>
    <mergeCell ref="U15:V15"/>
    <mergeCell ref="Q15:R15"/>
    <mergeCell ref="U28:V28"/>
    <mergeCell ref="U27:V27"/>
    <mergeCell ref="Q27:R27"/>
    <mergeCell ref="M15:N15"/>
    <mergeCell ref="K3:N3"/>
    <mergeCell ref="E14:F14"/>
    <mergeCell ref="A14:B14"/>
    <mergeCell ref="D4:E4"/>
    <mergeCell ref="F4:I4"/>
    <mergeCell ref="A4:B4"/>
    <mergeCell ref="A6:D6"/>
    <mergeCell ref="E6:H6"/>
    <mergeCell ref="I6:L6"/>
    <mergeCell ref="M14:N14"/>
    <mergeCell ref="Q14:R14"/>
    <mergeCell ref="U41:V41"/>
    <mergeCell ref="A41:B41"/>
    <mergeCell ref="E15:F15"/>
    <mergeCell ref="A27:B27"/>
    <mergeCell ref="A28:C30"/>
    <mergeCell ref="M27:N27"/>
    <mergeCell ref="I15:J15"/>
    <mergeCell ref="A15:C17"/>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X46"/>
  <sheetViews>
    <sheetView zoomScale="65" zoomScaleNormal="65" zoomScalePageLayoutView="0" workbookViewId="0" topLeftCell="A1">
      <selection activeCell="A42" sqref="A42"/>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3" width="9.375" style="419" customWidth="1"/>
    <col min="24" max="24" width="9.375" style="333" customWidth="1"/>
    <col min="25" max="16384" width="9.00390625" style="333" customWidth="1"/>
  </cols>
  <sheetData>
    <row r="1" spans="1:24" ht="40.5" customHeight="1">
      <c r="A1" s="277"/>
      <c r="F1" s="672" t="s">
        <v>251</v>
      </c>
      <c r="G1" s="672"/>
      <c r="H1" s="672"/>
      <c r="I1" s="672"/>
      <c r="W1" s="682" t="s">
        <v>515</v>
      </c>
      <c r="X1" s="682"/>
    </row>
    <row r="2" spans="1:14" ht="40.5" customHeight="1">
      <c r="A2" s="656" t="s">
        <v>135</v>
      </c>
      <c r="B2" s="656"/>
      <c r="D2" s="650" t="s">
        <v>357</v>
      </c>
      <c r="E2" s="652"/>
      <c r="F2" s="676">
        <f>'合計表'!E3</f>
        <v>0</v>
      </c>
      <c r="G2" s="677"/>
      <c r="H2" s="677"/>
      <c r="I2" s="678"/>
      <c r="J2" s="6"/>
      <c r="K2" s="420"/>
      <c r="L2" s="420"/>
      <c r="M2" s="420"/>
      <c r="N2" s="420"/>
    </row>
    <row r="3" spans="1:21" ht="40.5" customHeight="1" thickBot="1">
      <c r="A3" s="761" t="s">
        <v>516</v>
      </c>
      <c r="B3" s="762"/>
      <c r="C3" s="7"/>
      <c r="D3" s="650" t="s">
        <v>517</v>
      </c>
      <c r="E3" s="652"/>
      <c r="F3" s="661">
        <f>'合計表'!E4</f>
        <v>0</v>
      </c>
      <c r="G3" s="662"/>
      <c r="H3" s="662"/>
      <c r="I3" s="663"/>
      <c r="J3" s="4" t="s">
        <v>275</v>
      </c>
      <c r="K3" s="679" t="str">
        <f>'合計表'!K4</f>
        <v>年　　月　　日（　）</v>
      </c>
      <c r="L3" s="680"/>
      <c r="M3" s="680"/>
      <c r="N3" s="681"/>
      <c r="O3" s="4" t="s">
        <v>539</v>
      </c>
      <c r="P3" s="676">
        <f>'合計表'!P4</f>
        <v>0</v>
      </c>
      <c r="Q3" s="678"/>
      <c r="R3" s="3" t="s">
        <v>358</v>
      </c>
      <c r="S3" s="676">
        <f>'北信１'!S3</f>
        <v>0</v>
      </c>
      <c r="T3" s="677"/>
      <c r="U3" s="678"/>
    </row>
    <row r="4" spans="1:24" ht="40.5" customHeight="1" thickBot="1">
      <c r="A4" s="670" t="s">
        <v>594</v>
      </c>
      <c r="B4" s="671"/>
      <c r="C4" s="12"/>
      <c r="D4" s="763" t="s">
        <v>385</v>
      </c>
      <c r="E4" s="652"/>
      <c r="F4" s="650">
        <f>'合計表'!E5</f>
        <v>0</v>
      </c>
      <c r="G4" s="651"/>
      <c r="H4" s="651"/>
      <c r="I4" s="652"/>
      <c r="J4" s="5" t="s">
        <v>248</v>
      </c>
      <c r="K4" s="661">
        <f>'合計表'!K5</f>
        <v>0</v>
      </c>
      <c r="L4" s="662"/>
      <c r="M4" s="662"/>
      <c r="N4" s="663"/>
      <c r="O4" s="4" t="s">
        <v>386</v>
      </c>
      <c r="P4" s="684">
        <f>'合計表'!P5</f>
        <v>0</v>
      </c>
      <c r="Q4" s="685"/>
      <c r="R4" s="685"/>
      <c r="S4" s="685"/>
      <c r="T4" s="685"/>
      <c r="U4" s="686"/>
      <c r="W4" s="683">
        <f>SUM(X13,X22,X40)</f>
        <v>0</v>
      </c>
      <c r="X4" s="683"/>
    </row>
    <row r="5" ht="9" customHeight="1" thickBot="1"/>
    <row r="6" spans="1:24" ht="21.75" customHeight="1" thickBot="1">
      <c r="A6" s="653" t="s">
        <v>520</v>
      </c>
      <c r="B6" s="654"/>
      <c r="C6" s="654"/>
      <c r="D6" s="655"/>
      <c r="E6" s="667" t="s">
        <v>591</v>
      </c>
      <c r="F6" s="668"/>
      <c r="G6" s="668"/>
      <c r="H6" s="669"/>
      <c r="I6" s="653" t="s">
        <v>592</v>
      </c>
      <c r="J6" s="654"/>
      <c r="K6" s="654"/>
      <c r="L6" s="655"/>
      <c r="M6" s="653" t="s">
        <v>580</v>
      </c>
      <c r="N6" s="654"/>
      <c r="O6" s="654"/>
      <c r="P6" s="655"/>
      <c r="Q6" s="653" t="s">
        <v>524</v>
      </c>
      <c r="R6" s="654"/>
      <c r="S6" s="654"/>
      <c r="T6" s="655"/>
      <c r="U6" s="653" t="s">
        <v>571</v>
      </c>
      <c r="V6" s="654"/>
      <c r="W6" s="654"/>
      <c r="X6" s="655"/>
    </row>
    <row r="7" spans="1:24" ht="21.75" customHeight="1">
      <c r="A7" s="67" t="s">
        <v>263</v>
      </c>
      <c r="B7" s="68" t="s">
        <v>542</v>
      </c>
      <c r="C7" s="68" t="s">
        <v>264</v>
      </c>
      <c r="D7" s="81" t="s">
        <v>265</v>
      </c>
      <c r="E7" s="67" t="s">
        <v>263</v>
      </c>
      <c r="F7" s="25" t="s">
        <v>542</v>
      </c>
      <c r="G7" s="25" t="s">
        <v>264</v>
      </c>
      <c r="H7" s="81" t="s">
        <v>265</v>
      </c>
      <c r="I7" s="67" t="s">
        <v>263</v>
      </c>
      <c r="J7" s="25" t="s">
        <v>542</v>
      </c>
      <c r="K7" s="25" t="s">
        <v>264</v>
      </c>
      <c r="L7" s="81" t="s">
        <v>265</v>
      </c>
      <c r="M7" s="67" t="s">
        <v>263</v>
      </c>
      <c r="N7" s="68" t="s">
        <v>542</v>
      </c>
      <c r="O7" s="68" t="s">
        <v>264</v>
      </c>
      <c r="P7" s="83" t="s">
        <v>467</v>
      </c>
      <c r="Q7" s="116" t="s">
        <v>263</v>
      </c>
      <c r="R7" s="68" t="s">
        <v>595</v>
      </c>
      <c r="S7" s="68" t="s">
        <v>466</v>
      </c>
      <c r="T7" s="83" t="s">
        <v>467</v>
      </c>
      <c r="U7" s="84" t="s">
        <v>526</v>
      </c>
      <c r="V7" s="25" t="s">
        <v>468</v>
      </c>
      <c r="W7" s="68" t="s">
        <v>466</v>
      </c>
      <c r="X7" s="83" t="s">
        <v>467</v>
      </c>
    </row>
    <row r="8" spans="1:24" ht="21.75" customHeight="1">
      <c r="A8" s="71"/>
      <c r="B8" s="96" t="s">
        <v>187</v>
      </c>
      <c r="C8" s="241">
        <v>860</v>
      </c>
      <c r="D8" s="275"/>
      <c r="E8" s="44"/>
      <c r="F8" s="27"/>
      <c r="G8" s="28"/>
      <c r="H8" s="48"/>
      <c r="I8" s="44"/>
      <c r="J8" s="27"/>
      <c r="K8" s="28"/>
      <c r="L8" s="48"/>
      <c r="M8" s="71"/>
      <c r="N8" s="96" t="s">
        <v>187</v>
      </c>
      <c r="O8" s="302" t="s">
        <v>527</v>
      </c>
      <c r="P8" s="298" t="s">
        <v>527</v>
      </c>
      <c r="Q8" s="22"/>
      <c r="R8" s="27" t="s">
        <v>188</v>
      </c>
      <c r="S8" s="241">
        <v>2100</v>
      </c>
      <c r="T8" s="275"/>
      <c r="U8" s="74"/>
      <c r="V8" s="27"/>
      <c r="W8" s="178"/>
      <c r="X8" s="183"/>
    </row>
    <row r="9" spans="1:24" ht="21.75" customHeight="1">
      <c r="A9" s="71"/>
      <c r="B9" s="566" t="s">
        <v>477</v>
      </c>
      <c r="C9" s="241" t="s">
        <v>738</v>
      </c>
      <c r="D9" s="268"/>
      <c r="E9" s="44"/>
      <c r="F9" s="27"/>
      <c r="G9" s="28"/>
      <c r="H9" s="48"/>
      <c r="I9" s="126"/>
      <c r="J9" s="23"/>
      <c r="K9" s="125"/>
      <c r="L9" s="58"/>
      <c r="M9" s="71"/>
      <c r="N9" s="96" t="s">
        <v>189</v>
      </c>
      <c r="O9" s="302" t="s">
        <v>527</v>
      </c>
      <c r="P9" s="298" t="s">
        <v>527</v>
      </c>
      <c r="Q9" s="71"/>
      <c r="R9" s="96" t="s">
        <v>190</v>
      </c>
      <c r="S9" s="241">
        <v>1830</v>
      </c>
      <c r="T9" s="275"/>
      <c r="U9" s="74"/>
      <c r="V9" s="27"/>
      <c r="W9" s="178"/>
      <c r="X9" s="183"/>
    </row>
    <row r="10" spans="1:24" ht="21.75" customHeight="1">
      <c r="A10" s="44"/>
      <c r="B10" s="25"/>
      <c r="C10" s="251"/>
      <c r="D10" s="243"/>
      <c r="E10" s="44"/>
      <c r="F10" s="27"/>
      <c r="G10" s="28"/>
      <c r="H10" s="48"/>
      <c r="I10" s="66"/>
      <c r="J10" s="27"/>
      <c r="K10" s="27"/>
      <c r="L10" s="50"/>
      <c r="M10" s="66"/>
      <c r="N10" s="82"/>
      <c r="O10" s="251"/>
      <c r="P10" s="243"/>
      <c r="Q10" s="71"/>
      <c r="R10" s="96" t="s">
        <v>189</v>
      </c>
      <c r="S10" s="241">
        <v>1350</v>
      </c>
      <c r="T10" s="275"/>
      <c r="U10" s="74"/>
      <c r="V10" s="27"/>
      <c r="W10" s="178"/>
      <c r="X10" s="183"/>
    </row>
    <row r="11" spans="1:24" ht="21.75" customHeight="1">
      <c r="A11" s="66"/>
      <c r="B11" s="27"/>
      <c r="C11" s="241"/>
      <c r="D11" s="243"/>
      <c r="E11" s="44"/>
      <c r="F11" s="27"/>
      <c r="G11" s="28"/>
      <c r="H11" s="48"/>
      <c r="I11" s="66"/>
      <c r="J11" s="27"/>
      <c r="K11" s="27"/>
      <c r="L11" s="50"/>
      <c r="M11" s="66"/>
      <c r="N11" s="45"/>
      <c r="O11" s="241"/>
      <c r="P11" s="267"/>
      <c r="Q11" s="84"/>
      <c r="R11" s="25"/>
      <c r="S11" s="251"/>
      <c r="T11" s="243"/>
      <c r="U11" s="86"/>
      <c r="V11" s="27"/>
      <c r="W11" s="178"/>
      <c r="X11" s="183"/>
    </row>
    <row r="12" spans="1:24" ht="21.75" customHeight="1" thickBot="1">
      <c r="A12" s="702" t="s">
        <v>474</v>
      </c>
      <c r="B12" s="703"/>
      <c r="C12" s="244">
        <f>SUM(C8:C11)</f>
        <v>860</v>
      </c>
      <c r="D12" s="223">
        <f>SUM(D8:D11)</f>
        <v>0</v>
      </c>
      <c r="E12" s="75"/>
      <c r="F12" s="62"/>
      <c r="G12" s="69"/>
      <c r="H12" s="19"/>
      <c r="I12" s="136"/>
      <c r="J12" s="114"/>
      <c r="K12" s="114"/>
      <c r="L12" s="115"/>
      <c r="M12" s="702" t="s">
        <v>474</v>
      </c>
      <c r="N12" s="703"/>
      <c r="O12" s="244">
        <f>SUM(O8:O11)</f>
        <v>0</v>
      </c>
      <c r="P12" s="223">
        <f>SUM(P8:P11)</f>
        <v>0</v>
      </c>
      <c r="Q12" s="702" t="s">
        <v>267</v>
      </c>
      <c r="R12" s="703"/>
      <c r="S12" s="244">
        <f>SUM(S8:S11)</f>
        <v>5280</v>
      </c>
      <c r="T12" s="223">
        <f>SUM(T8:T11)</f>
        <v>0</v>
      </c>
      <c r="U12" s="76"/>
      <c r="V12" s="62"/>
      <c r="W12" s="179"/>
      <c r="X12" s="184"/>
    </row>
    <row r="13" spans="1:24" ht="21.75" customHeight="1" thickBot="1">
      <c r="A13" s="693" t="s">
        <v>596</v>
      </c>
      <c r="B13" s="694"/>
      <c r="C13" s="695"/>
      <c r="D13" s="63"/>
      <c r="E13" s="63"/>
      <c r="F13" s="63"/>
      <c r="G13" s="63"/>
      <c r="H13" s="63"/>
      <c r="I13" s="63"/>
      <c r="J13" s="63"/>
      <c r="K13" s="52"/>
      <c r="L13" s="52"/>
      <c r="M13" s="70"/>
      <c r="N13" s="63"/>
      <c r="O13" s="63"/>
      <c r="P13" s="63"/>
      <c r="Q13" s="56"/>
      <c r="R13" s="63"/>
      <c r="S13" s="52"/>
      <c r="T13" s="56"/>
      <c r="U13" s="665" t="s">
        <v>350</v>
      </c>
      <c r="V13" s="666"/>
      <c r="W13" s="322">
        <f>SUM(C12,,,O12,S12)</f>
        <v>6140</v>
      </c>
      <c r="X13" s="223">
        <f>SUM(D12,P12,T12)</f>
        <v>0</v>
      </c>
    </row>
    <row r="14" spans="1:24" ht="21.75" customHeight="1" hidden="1">
      <c r="A14" s="699"/>
      <c r="B14" s="700"/>
      <c r="C14" s="701"/>
      <c r="D14" s="427"/>
      <c r="E14" s="427"/>
      <c r="F14" s="427"/>
      <c r="G14" s="427"/>
      <c r="H14" s="427"/>
      <c r="I14" s="427"/>
      <c r="J14" s="427"/>
      <c r="K14" s="428"/>
      <c r="L14" s="428"/>
      <c r="M14" s="434"/>
      <c r="N14" s="427"/>
      <c r="O14" s="427"/>
      <c r="P14" s="427"/>
      <c r="Q14" s="429"/>
      <c r="R14" s="427"/>
      <c r="S14" s="428"/>
      <c r="T14" s="429"/>
      <c r="U14" s="428"/>
      <c r="V14" s="427"/>
      <c r="W14" s="429"/>
      <c r="X14" s="428"/>
    </row>
    <row r="15" spans="1:24" ht="21.75" customHeight="1" thickBot="1">
      <c r="A15" s="696"/>
      <c r="B15" s="697"/>
      <c r="C15" s="698"/>
      <c r="D15" s="427"/>
      <c r="E15" s="767"/>
      <c r="F15" s="767"/>
      <c r="G15" s="427"/>
      <c r="H15" s="427"/>
      <c r="I15" s="767"/>
      <c r="J15" s="767"/>
      <c r="K15" s="427"/>
      <c r="L15" s="427"/>
      <c r="M15" s="767"/>
      <c r="N15" s="767"/>
      <c r="O15" s="427"/>
      <c r="P15" s="427"/>
      <c r="Q15" s="767"/>
      <c r="R15" s="767"/>
      <c r="S15" s="427"/>
      <c r="T15" s="434"/>
      <c r="U15" s="434"/>
      <c r="V15" s="434"/>
      <c r="W15" s="434"/>
      <c r="X15" s="427"/>
    </row>
    <row r="16" spans="1:24" ht="21.75" customHeight="1">
      <c r="A16" s="34" t="s">
        <v>263</v>
      </c>
      <c r="B16" s="65" t="s">
        <v>542</v>
      </c>
      <c r="C16" s="65" t="s">
        <v>264</v>
      </c>
      <c r="D16" s="38" t="s">
        <v>265</v>
      </c>
      <c r="E16" s="57" t="s">
        <v>263</v>
      </c>
      <c r="F16" s="65" t="s">
        <v>542</v>
      </c>
      <c r="G16" s="65" t="s">
        <v>264</v>
      </c>
      <c r="H16" s="33" t="s">
        <v>265</v>
      </c>
      <c r="I16" s="34" t="s">
        <v>263</v>
      </c>
      <c r="J16" s="64" t="s">
        <v>542</v>
      </c>
      <c r="K16" s="64" t="s">
        <v>264</v>
      </c>
      <c r="L16" s="38" t="s">
        <v>265</v>
      </c>
      <c r="M16" s="34" t="s">
        <v>263</v>
      </c>
      <c r="N16" s="65" t="s">
        <v>542</v>
      </c>
      <c r="O16" s="65" t="s">
        <v>264</v>
      </c>
      <c r="P16" s="90" t="s">
        <v>467</v>
      </c>
      <c r="Q16" s="34" t="s">
        <v>263</v>
      </c>
      <c r="R16" s="65" t="s">
        <v>595</v>
      </c>
      <c r="S16" s="65" t="s">
        <v>466</v>
      </c>
      <c r="T16" s="90" t="s">
        <v>467</v>
      </c>
      <c r="U16" s="59" t="s">
        <v>526</v>
      </c>
      <c r="V16" s="65" t="s">
        <v>468</v>
      </c>
      <c r="W16" s="65" t="s">
        <v>466</v>
      </c>
      <c r="X16" s="90" t="s">
        <v>467</v>
      </c>
    </row>
    <row r="17" spans="1:24" ht="21.75" customHeight="1">
      <c r="A17" s="127"/>
      <c r="B17" s="323"/>
      <c r="C17" s="302"/>
      <c r="D17" s="275"/>
      <c r="E17" s="44"/>
      <c r="F17" s="28"/>
      <c r="G17" s="28"/>
      <c r="H17" s="48"/>
      <c r="I17" s="44"/>
      <c r="J17" s="28"/>
      <c r="K17" s="28"/>
      <c r="L17" s="48"/>
      <c r="M17" s="71"/>
      <c r="N17" s="96" t="s">
        <v>191</v>
      </c>
      <c r="O17" s="308" t="s">
        <v>527</v>
      </c>
      <c r="P17" s="298" t="s">
        <v>527</v>
      </c>
      <c r="Q17" s="105"/>
      <c r="R17" s="97" t="s">
        <v>191</v>
      </c>
      <c r="S17" s="241">
        <v>5010</v>
      </c>
      <c r="T17" s="275"/>
      <c r="U17" s="51"/>
      <c r="V17" s="96" t="s">
        <v>192</v>
      </c>
      <c r="W17" s="332">
        <v>140</v>
      </c>
      <c r="X17" s="275"/>
    </row>
    <row r="18" spans="1:24" ht="21.75" customHeight="1">
      <c r="A18" s="113"/>
      <c r="B18" s="128"/>
      <c r="C18" s="251"/>
      <c r="D18" s="243"/>
      <c r="E18" s="44"/>
      <c r="F18" s="28"/>
      <c r="G18" s="28"/>
      <c r="H18" s="48"/>
      <c r="I18" s="44"/>
      <c r="J18" s="28"/>
      <c r="K18" s="28"/>
      <c r="L18" s="48"/>
      <c r="M18" s="105"/>
      <c r="N18" s="97" t="s">
        <v>663</v>
      </c>
      <c r="O18" s="302" t="s">
        <v>527</v>
      </c>
      <c r="P18" s="298" t="s">
        <v>527</v>
      </c>
      <c r="Q18" s="66"/>
      <c r="R18" s="82"/>
      <c r="S18" s="251"/>
      <c r="T18" s="243"/>
      <c r="U18" s="51"/>
      <c r="V18" s="96" t="s">
        <v>193</v>
      </c>
      <c r="W18" s="332">
        <v>2050</v>
      </c>
      <c r="X18" s="275"/>
    </row>
    <row r="19" spans="1:24" ht="21.75" customHeight="1">
      <c r="A19" s="66"/>
      <c r="B19" s="27"/>
      <c r="C19" s="241"/>
      <c r="D19" s="243"/>
      <c r="E19" s="66"/>
      <c r="F19" s="27"/>
      <c r="G19" s="27"/>
      <c r="H19" s="50"/>
      <c r="I19" s="66"/>
      <c r="J19" s="27"/>
      <c r="K19" s="27"/>
      <c r="L19" s="50"/>
      <c r="M19" s="66"/>
      <c r="N19" s="25"/>
      <c r="O19" s="251"/>
      <c r="P19" s="243"/>
      <c r="Q19" s="66"/>
      <c r="R19" s="27"/>
      <c r="S19" s="241"/>
      <c r="T19" s="243"/>
      <c r="U19" s="51"/>
      <c r="V19" s="96" t="s">
        <v>194</v>
      </c>
      <c r="W19" s="332">
        <v>480</v>
      </c>
      <c r="X19" s="275"/>
    </row>
    <row r="20" spans="1:24" ht="21.75" customHeight="1">
      <c r="A20" s="66"/>
      <c r="B20" s="27"/>
      <c r="C20" s="241"/>
      <c r="D20" s="243"/>
      <c r="E20" s="66"/>
      <c r="F20" s="27"/>
      <c r="G20" s="27"/>
      <c r="H20" s="50"/>
      <c r="I20" s="66"/>
      <c r="J20" s="27"/>
      <c r="K20" s="27"/>
      <c r="L20" s="50"/>
      <c r="M20" s="66"/>
      <c r="N20" s="45"/>
      <c r="O20" s="241"/>
      <c r="P20" s="269"/>
      <c r="Q20" s="66"/>
      <c r="R20" s="45"/>
      <c r="S20" s="241"/>
      <c r="T20" s="243"/>
      <c r="U20" s="86"/>
      <c r="V20" s="25"/>
      <c r="W20" s="565"/>
      <c r="X20" s="270"/>
    </row>
    <row r="21" spans="1:24" ht="21.75" customHeight="1" thickBot="1">
      <c r="A21" s="87"/>
      <c r="B21" s="61"/>
      <c r="C21" s="244"/>
      <c r="D21" s="223">
        <f>SUM(D17:D20)</f>
        <v>0</v>
      </c>
      <c r="E21" s="87"/>
      <c r="F21" s="62"/>
      <c r="G21" s="62"/>
      <c r="H21" s="40"/>
      <c r="I21" s="87"/>
      <c r="J21" s="62"/>
      <c r="K21" s="62"/>
      <c r="L21" s="40"/>
      <c r="M21" s="702" t="s">
        <v>267</v>
      </c>
      <c r="N21" s="703"/>
      <c r="O21" s="244">
        <f>SUM(O17:O20)</f>
        <v>0</v>
      </c>
      <c r="P21" s="223">
        <f>SUM(P17:P20)</f>
        <v>0</v>
      </c>
      <c r="Q21" s="702" t="s">
        <v>267</v>
      </c>
      <c r="R21" s="703"/>
      <c r="S21" s="244">
        <f>SUM(S17:S20)</f>
        <v>5010</v>
      </c>
      <c r="T21" s="223">
        <f>SUM(T17:T20)</f>
        <v>0</v>
      </c>
      <c r="U21" s="646" t="s">
        <v>267</v>
      </c>
      <c r="V21" s="647"/>
      <c r="W21" s="271">
        <f>SUM(W17:W20)</f>
        <v>2670</v>
      </c>
      <c r="X21" s="223">
        <f>SUM(X17:X20)</f>
        <v>0</v>
      </c>
    </row>
    <row r="22" spans="1:24" ht="21.75" customHeight="1" thickBot="1">
      <c r="A22" s="693" t="s">
        <v>597</v>
      </c>
      <c r="B22" s="694"/>
      <c r="C22" s="695"/>
      <c r="D22" s="52"/>
      <c r="E22" s="56"/>
      <c r="F22" s="52"/>
      <c r="G22" s="52"/>
      <c r="H22" s="52"/>
      <c r="I22" s="56"/>
      <c r="J22" s="52"/>
      <c r="K22" s="52"/>
      <c r="L22" s="52"/>
      <c r="M22" s="56"/>
      <c r="N22" s="70"/>
      <c r="O22" s="70"/>
      <c r="P22" s="70"/>
      <c r="Q22" s="56"/>
      <c r="R22" s="63"/>
      <c r="S22" s="52"/>
      <c r="T22" s="56"/>
      <c r="U22" s="659" t="s">
        <v>350</v>
      </c>
      <c r="V22" s="660"/>
      <c r="W22" s="272">
        <f>SUM(C21,O21,S21,W21)</f>
        <v>7680</v>
      </c>
      <c r="X22" s="223">
        <f>SUM(D21,P21,T21,X21)</f>
        <v>0</v>
      </c>
    </row>
    <row r="23" spans="1:24" ht="21.75" customHeight="1" hidden="1">
      <c r="A23" s="699"/>
      <c r="B23" s="700"/>
      <c r="C23" s="701"/>
      <c r="D23" s="428"/>
      <c r="E23" s="429"/>
      <c r="F23" s="428"/>
      <c r="G23" s="428"/>
      <c r="H23" s="428"/>
      <c r="I23" s="429"/>
      <c r="J23" s="428"/>
      <c r="K23" s="428"/>
      <c r="L23" s="428"/>
      <c r="M23" s="429"/>
      <c r="N23" s="428"/>
      <c r="O23" s="428"/>
      <c r="P23" s="428"/>
      <c r="Q23" s="429"/>
      <c r="R23" s="427"/>
      <c r="S23" s="428"/>
      <c r="T23" s="429"/>
      <c r="U23" s="428"/>
      <c r="V23" s="427"/>
      <c r="W23" s="429"/>
      <c r="X23" s="428"/>
    </row>
    <row r="24" spans="1:24" ht="21.75" customHeight="1" thickBot="1">
      <c r="A24" s="696"/>
      <c r="B24" s="697"/>
      <c r="C24" s="698"/>
      <c r="D24" s="427"/>
      <c r="E24" s="434"/>
      <c r="F24" s="427"/>
      <c r="G24" s="427"/>
      <c r="H24" s="427"/>
      <c r="I24" s="434"/>
      <c r="J24" s="427"/>
      <c r="K24" s="427"/>
      <c r="L24" s="427"/>
      <c r="M24" s="434"/>
      <c r="N24" s="427"/>
      <c r="O24" s="427"/>
      <c r="P24" s="427"/>
      <c r="Q24" s="434"/>
      <c r="R24" s="427"/>
      <c r="S24" s="427"/>
      <c r="T24" s="434"/>
      <c r="U24" s="427"/>
      <c r="V24" s="427"/>
      <c r="W24" s="434"/>
      <c r="X24" s="427"/>
    </row>
    <row r="25" spans="1:24" ht="21.75" customHeight="1">
      <c r="A25" s="57" t="s">
        <v>263</v>
      </c>
      <c r="B25" s="65" t="s">
        <v>542</v>
      </c>
      <c r="C25" s="65" t="s">
        <v>264</v>
      </c>
      <c r="D25" s="33" t="s">
        <v>265</v>
      </c>
      <c r="E25" s="57" t="s">
        <v>263</v>
      </c>
      <c r="F25" s="65" t="s">
        <v>542</v>
      </c>
      <c r="G25" s="65" t="s">
        <v>264</v>
      </c>
      <c r="H25" s="33" t="s">
        <v>265</v>
      </c>
      <c r="I25" s="57" t="s">
        <v>263</v>
      </c>
      <c r="J25" s="65" t="s">
        <v>542</v>
      </c>
      <c r="K25" s="65" t="s">
        <v>264</v>
      </c>
      <c r="L25" s="33" t="s">
        <v>265</v>
      </c>
      <c r="M25" s="57" t="s">
        <v>263</v>
      </c>
      <c r="N25" s="65" t="s">
        <v>542</v>
      </c>
      <c r="O25" s="65" t="s">
        <v>264</v>
      </c>
      <c r="P25" s="90" t="s">
        <v>467</v>
      </c>
      <c r="Q25" s="57" t="s">
        <v>263</v>
      </c>
      <c r="R25" s="65" t="s">
        <v>595</v>
      </c>
      <c r="S25" s="65" t="s">
        <v>466</v>
      </c>
      <c r="T25" s="36" t="s">
        <v>467</v>
      </c>
      <c r="U25" s="59" t="s">
        <v>526</v>
      </c>
      <c r="V25" s="65" t="s">
        <v>468</v>
      </c>
      <c r="W25" s="65" t="s">
        <v>466</v>
      </c>
      <c r="X25" s="90" t="s">
        <v>467</v>
      </c>
    </row>
    <row r="26" spans="1:24" ht="21.75" customHeight="1">
      <c r="A26" s="113"/>
      <c r="B26" s="45"/>
      <c r="C26" s="27"/>
      <c r="D26" s="48"/>
      <c r="E26" s="44"/>
      <c r="F26" s="28"/>
      <c r="G26" s="28"/>
      <c r="H26" s="48"/>
      <c r="I26" s="44"/>
      <c r="J26" s="28"/>
      <c r="K26" s="28"/>
      <c r="L26" s="48"/>
      <c r="M26" s="66"/>
      <c r="N26" s="45"/>
      <c r="O26" s="45"/>
      <c r="P26" s="85"/>
      <c r="Q26" s="44"/>
      <c r="R26" s="27"/>
      <c r="S26" s="28"/>
      <c r="T26" s="72"/>
      <c r="U26" s="53"/>
      <c r="V26" s="553" t="s">
        <v>729</v>
      </c>
      <c r="W26" s="249">
        <v>720</v>
      </c>
      <c r="X26" s="275"/>
    </row>
    <row r="27" spans="1:24" ht="21.75" customHeight="1">
      <c r="A27" s="113"/>
      <c r="B27" s="45"/>
      <c r="C27" s="27"/>
      <c r="D27" s="48"/>
      <c r="E27" s="44"/>
      <c r="F27" s="28"/>
      <c r="G27" s="28"/>
      <c r="H27" s="48"/>
      <c r="I27" s="44"/>
      <c r="J27" s="28"/>
      <c r="K27" s="28"/>
      <c r="L27" s="48"/>
      <c r="M27" s="66"/>
      <c r="N27" s="45"/>
      <c r="O27" s="45"/>
      <c r="P27" s="85"/>
      <c r="Q27" s="44"/>
      <c r="R27" s="27"/>
      <c r="S27" s="28"/>
      <c r="T27" s="72"/>
      <c r="U27" s="53"/>
      <c r="V27" s="553" t="s">
        <v>301</v>
      </c>
      <c r="W27" s="302" t="s">
        <v>527</v>
      </c>
      <c r="X27" s="298" t="s">
        <v>527</v>
      </c>
    </row>
    <row r="28" spans="1:24" ht="21.75" customHeight="1">
      <c r="A28" s="66"/>
      <c r="B28" s="45"/>
      <c r="C28" s="27"/>
      <c r="D28" s="50"/>
      <c r="E28" s="66"/>
      <c r="F28" s="27"/>
      <c r="G28" s="27"/>
      <c r="H28" s="50"/>
      <c r="I28" s="66"/>
      <c r="J28" s="27"/>
      <c r="K28" s="27"/>
      <c r="L28" s="50"/>
      <c r="M28" s="66"/>
      <c r="N28" s="45"/>
      <c r="O28" s="27"/>
      <c r="P28" s="106"/>
      <c r="Q28" s="66"/>
      <c r="R28" s="45"/>
      <c r="S28" s="27"/>
      <c r="T28" s="73"/>
      <c r="U28" s="51"/>
      <c r="V28" s="96" t="s">
        <v>490</v>
      </c>
      <c r="W28" s="241">
        <v>760</v>
      </c>
      <c r="X28" s="275"/>
    </row>
    <row r="29" spans="1:24" ht="21.75" customHeight="1">
      <c r="A29" s="66"/>
      <c r="B29" s="45"/>
      <c r="C29" s="28"/>
      <c r="D29" s="48"/>
      <c r="E29" s="44"/>
      <c r="F29" s="28"/>
      <c r="G29" s="28"/>
      <c r="H29" s="48"/>
      <c r="I29" s="44"/>
      <c r="J29" s="28"/>
      <c r="K29" s="28"/>
      <c r="L29" s="48"/>
      <c r="M29" s="66"/>
      <c r="N29" s="27"/>
      <c r="O29" s="27"/>
      <c r="P29" s="106"/>
      <c r="Q29" s="66"/>
      <c r="R29" s="27"/>
      <c r="S29" s="28"/>
      <c r="T29" s="72"/>
      <c r="U29" s="51"/>
      <c r="V29" s="96" t="s">
        <v>113</v>
      </c>
      <c r="W29" s="241">
        <v>600</v>
      </c>
      <c r="X29" s="275"/>
    </row>
    <row r="30" spans="1:24" ht="21.75" customHeight="1">
      <c r="A30" s="113"/>
      <c r="B30" s="111"/>
      <c r="C30" s="27"/>
      <c r="D30" s="48"/>
      <c r="E30" s="44"/>
      <c r="F30" s="28"/>
      <c r="G30" s="28"/>
      <c r="H30" s="48"/>
      <c r="I30" s="44"/>
      <c r="J30" s="28"/>
      <c r="K30" s="28"/>
      <c r="L30" s="48"/>
      <c r="M30" s="66"/>
      <c r="N30" s="27"/>
      <c r="O30" s="27"/>
      <c r="P30" s="106"/>
      <c r="Q30" s="66"/>
      <c r="R30" s="27"/>
      <c r="S30" s="28"/>
      <c r="T30" s="72"/>
      <c r="U30" s="51"/>
      <c r="V30" s="96" t="s">
        <v>382</v>
      </c>
      <c r="W30" s="241">
        <v>2560</v>
      </c>
      <c r="X30" s="275"/>
    </row>
    <row r="31" spans="1:24" ht="21.75" customHeight="1">
      <c r="A31" s="113"/>
      <c r="B31" s="111"/>
      <c r="C31" s="27"/>
      <c r="D31" s="48"/>
      <c r="E31" s="44"/>
      <c r="F31" s="28"/>
      <c r="G31" s="28"/>
      <c r="H31" s="48"/>
      <c r="I31" s="44"/>
      <c r="J31" s="28"/>
      <c r="K31" s="28"/>
      <c r="L31" s="48"/>
      <c r="M31" s="66"/>
      <c r="N31" s="45"/>
      <c r="O31" s="28"/>
      <c r="P31" s="119"/>
      <c r="Q31" s="66"/>
      <c r="R31" s="45"/>
      <c r="S31" s="28"/>
      <c r="T31" s="72"/>
      <c r="U31" s="51"/>
      <c r="V31" s="96" t="s">
        <v>381</v>
      </c>
      <c r="W31" s="241">
        <v>870</v>
      </c>
      <c r="X31" s="275"/>
    </row>
    <row r="32" spans="1:24" ht="21.75" customHeight="1">
      <c r="A32" s="66"/>
      <c r="B32" s="27"/>
      <c r="C32" s="27"/>
      <c r="D32" s="50"/>
      <c r="E32" s="66"/>
      <c r="F32" s="27"/>
      <c r="G32" s="27"/>
      <c r="H32" s="50"/>
      <c r="I32" s="66"/>
      <c r="J32" s="27"/>
      <c r="K32" s="27"/>
      <c r="L32" s="50"/>
      <c r="M32" s="66"/>
      <c r="N32" s="27"/>
      <c r="O32" s="27"/>
      <c r="P32" s="106"/>
      <c r="Q32" s="66"/>
      <c r="R32" s="27"/>
      <c r="S32" s="27"/>
      <c r="T32" s="73"/>
      <c r="U32" s="51"/>
      <c r="V32" s="96" t="s">
        <v>380</v>
      </c>
      <c r="W32" s="241">
        <v>420</v>
      </c>
      <c r="X32" s="275"/>
    </row>
    <row r="33" spans="1:24" ht="21.75" customHeight="1">
      <c r="A33" s="66"/>
      <c r="B33" s="45"/>
      <c r="C33" s="27"/>
      <c r="D33" s="48"/>
      <c r="E33" s="66"/>
      <c r="F33" s="45"/>
      <c r="G33" s="28"/>
      <c r="H33" s="48"/>
      <c r="I33" s="66"/>
      <c r="J33" s="45"/>
      <c r="K33" s="28"/>
      <c r="L33" s="48"/>
      <c r="M33" s="66"/>
      <c r="N33" s="45"/>
      <c r="O33" s="28"/>
      <c r="P33" s="119"/>
      <c r="Q33" s="66"/>
      <c r="R33" s="45"/>
      <c r="S33" s="28"/>
      <c r="T33" s="72"/>
      <c r="U33" s="51"/>
      <c r="V33" s="96" t="s">
        <v>195</v>
      </c>
      <c r="W33" s="241">
        <v>590</v>
      </c>
      <c r="X33" s="275"/>
    </row>
    <row r="34" spans="1:24" ht="21.75" customHeight="1">
      <c r="A34" s="66"/>
      <c r="B34" s="27"/>
      <c r="C34" s="27"/>
      <c r="D34" s="50"/>
      <c r="E34" s="66"/>
      <c r="F34" s="27"/>
      <c r="G34" s="27"/>
      <c r="H34" s="50"/>
      <c r="I34" s="66"/>
      <c r="J34" s="27"/>
      <c r="K34" s="27"/>
      <c r="L34" s="50"/>
      <c r="M34" s="66"/>
      <c r="N34" s="27"/>
      <c r="O34" s="27"/>
      <c r="P34" s="106"/>
      <c r="Q34" s="66"/>
      <c r="R34" s="27"/>
      <c r="S34" s="27"/>
      <c r="T34" s="73"/>
      <c r="U34" s="51"/>
      <c r="V34" s="96" t="s">
        <v>196</v>
      </c>
      <c r="W34" s="241">
        <v>430</v>
      </c>
      <c r="X34" s="275"/>
    </row>
    <row r="35" spans="1:24" ht="21.75" customHeight="1">
      <c r="A35" s="66"/>
      <c r="B35" s="27"/>
      <c r="C35" s="27"/>
      <c r="D35" s="50"/>
      <c r="E35" s="66"/>
      <c r="F35" s="27"/>
      <c r="G35" s="27"/>
      <c r="H35" s="50"/>
      <c r="I35" s="66"/>
      <c r="J35" s="27"/>
      <c r="K35" s="27"/>
      <c r="L35" s="50"/>
      <c r="M35" s="66"/>
      <c r="N35" s="27"/>
      <c r="O35" s="27"/>
      <c r="P35" s="106"/>
      <c r="Q35" s="66"/>
      <c r="R35" s="27"/>
      <c r="S35" s="27"/>
      <c r="T35" s="73"/>
      <c r="U35" s="51"/>
      <c r="V35" s="96" t="s">
        <v>197</v>
      </c>
      <c r="W35" s="241">
        <v>780</v>
      </c>
      <c r="X35" s="275"/>
    </row>
    <row r="36" spans="1:24" ht="21.75" customHeight="1">
      <c r="A36" s="66"/>
      <c r="B36" s="27"/>
      <c r="C36" s="27"/>
      <c r="D36" s="50"/>
      <c r="E36" s="66"/>
      <c r="F36" s="27"/>
      <c r="G36" s="27"/>
      <c r="H36" s="50"/>
      <c r="I36" s="66"/>
      <c r="J36" s="27"/>
      <c r="K36" s="27"/>
      <c r="L36" s="50"/>
      <c r="M36" s="66"/>
      <c r="N36" s="27"/>
      <c r="O36" s="27"/>
      <c r="P36" s="106"/>
      <c r="Q36" s="66"/>
      <c r="R36" s="27"/>
      <c r="S36" s="27"/>
      <c r="T36" s="73"/>
      <c r="U36" s="507" t="s">
        <v>733</v>
      </c>
      <c r="V36" s="553" t="s">
        <v>294</v>
      </c>
      <c r="W36" s="302">
        <v>230</v>
      </c>
      <c r="X36" s="275"/>
    </row>
    <row r="37" spans="1:24" ht="21.75" customHeight="1">
      <c r="A37" s="66"/>
      <c r="B37" s="27"/>
      <c r="C37" s="27"/>
      <c r="D37" s="50"/>
      <c r="E37" s="66"/>
      <c r="F37" s="27"/>
      <c r="G37" s="27"/>
      <c r="H37" s="50"/>
      <c r="I37" s="66"/>
      <c r="J37" s="27"/>
      <c r="K37" s="27"/>
      <c r="L37" s="50"/>
      <c r="M37" s="66"/>
      <c r="N37" s="27"/>
      <c r="O37" s="27"/>
      <c r="P37" s="106"/>
      <c r="Q37" s="66"/>
      <c r="R37" s="27"/>
      <c r="S37" s="27"/>
      <c r="T37" s="73"/>
      <c r="U37" s="51"/>
      <c r="V37" s="553" t="s">
        <v>295</v>
      </c>
      <c r="W37" s="241" t="s">
        <v>732</v>
      </c>
      <c r="X37" s="275"/>
    </row>
    <row r="38" spans="1:24" ht="21.75" customHeight="1">
      <c r="A38" s="44"/>
      <c r="B38" s="27"/>
      <c r="C38" s="28"/>
      <c r="D38" s="48"/>
      <c r="E38" s="44"/>
      <c r="F38" s="28"/>
      <c r="G38" s="28"/>
      <c r="H38" s="48"/>
      <c r="I38" s="44"/>
      <c r="J38" s="27"/>
      <c r="K38" s="28"/>
      <c r="L38" s="48"/>
      <c r="M38" s="44"/>
      <c r="N38" s="27"/>
      <c r="O38" s="28"/>
      <c r="P38" s="119"/>
      <c r="Q38" s="44"/>
      <c r="R38" s="27"/>
      <c r="S38" s="28"/>
      <c r="T38" s="72"/>
      <c r="U38" s="86"/>
      <c r="V38" s="25" t="s">
        <v>198</v>
      </c>
      <c r="W38" s="251"/>
      <c r="X38" s="243"/>
    </row>
    <row r="39" spans="1:24" ht="21.75" customHeight="1" thickBot="1">
      <c r="A39" s="91"/>
      <c r="B39" s="92"/>
      <c r="C39" s="62"/>
      <c r="D39" s="19"/>
      <c r="E39" s="75"/>
      <c r="F39" s="69"/>
      <c r="G39" s="69"/>
      <c r="H39" s="19"/>
      <c r="I39" s="75"/>
      <c r="J39" s="62"/>
      <c r="K39" s="69"/>
      <c r="L39" s="19"/>
      <c r="M39" s="75"/>
      <c r="N39" s="62"/>
      <c r="O39" s="69"/>
      <c r="P39" s="173"/>
      <c r="Q39" s="75"/>
      <c r="R39" s="62"/>
      <c r="S39" s="69"/>
      <c r="T39" s="93"/>
      <c r="U39" s="646" t="s">
        <v>267</v>
      </c>
      <c r="V39" s="647"/>
      <c r="W39" s="244">
        <f>SUM(W26:W38)</f>
        <v>7960</v>
      </c>
      <c r="X39" s="223">
        <f>SUM(X26:X38)</f>
        <v>0</v>
      </c>
    </row>
    <row r="40" spans="1:24" ht="21.75" customHeight="1" thickBot="1">
      <c r="A40" s="645">
        <v>45323</v>
      </c>
      <c r="B40" s="645"/>
      <c r="C40" s="63"/>
      <c r="D40" s="52"/>
      <c r="E40" s="63"/>
      <c r="F40" s="63"/>
      <c r="G40" s="52"/>
      <c r="H40" s="52"/>
      <c r="I40" s="63"/>
      <c r="J40" s="63"/>
      <c r="K40" s="52"/>
      <c r="L40" s="52"/>
      <c r="M40" s="63"/>
      <c r="N40" s="63"/>
      <c r="O40" s="52"/>
      <c r="P40" s="52"/>
      <c r="Q40" s="63"/>
      <c r="R40" s="63"/>
      <c r="S40" s="52"/>
      <c r="T40" s="56"/>
      <c r="U40" s="659" t="s">
        <v>350</v>
      </c>
      <c r="V40" s="660"/>
      <c r="W40" s="273">
        <f>W39</f>
        <v>7960</v>
      </c>
      <c r="X40" s="223">
        <f>X39</f>
        <v>0</v>
      </c>
    </row>
    <row r="41" spans="1:24" ht="20.25" customHeight="1">
      <c r="A41" s="70" t="s">
        <v>538</v>
      </c>
      <c r="B41" s="109" t="s">
        <v>42</v>
      </c>
      <c r="C41" s="109"/>
      <c r="D41" s="109"/>
      <c r="E41" s="109"/>
      <c r="F41" s="109"/>
      <c r="G41" s="427"/>
      <c r="H41" s="109"/>
      <c r="I41" s="434"/>
      <c r="J41" s="427"/>
      <c r="K41" s="427"/>
      <c r="L41" s="427"/>
      <c r="M41" s="434"/>
      <c r="N41" s="427"/>
      <c r="O41" s="427"/>
      <c r="P41" s="427"/>
      <c r="Q41" s="434"/>
      <c r="R41" s="427"/>
      <c r="S41" s="427"/>
      <c r="T41" s="434"/>
      <c r="U41" s="427"/>
      <c r="V41" s="427"/>
      <c r="W41" s="434"/>
      <c r="X41" s="427"/>
    </row>
    <row r="42" spans="1:24" ht="20.25" customHeight="1">
      <c r="A42" s="70"/>
      <c r="B42" s="109"/>
      <c r="G42" s="428"/>
      <c r="H42" s="109"/>
      <c r="I42" s="78"/>
      <c r="J42" s="434"/>
      <c r="K42" s="428"/>
      <c r="L42" s="428"/>
      <c r="M42" s="434"/>
      <c r="N42" s="434"/>
      <c r="O42" s="147"/>
      <c r="P42" s="428"/>
      <c r="Q42" s="434"/>
      <c r="R42" s="331" t="s">
        <v>653</v>
      </c>
      <c r="S42" s="147" t="s">
        <v>650</v>
      </c>
      <c r="T42" s="147"/>
      <c r="U42" s="148"/>
      <c r="V42" s="149"/>
      <c r="W42" s="147"/>
      <c r="X42" s="80"/>
    </row>
    <row r="43" spans="1:24" ht="20.25" customHeight="1">
      <c r="A43" s="77"/>
      <c r="B43" s="109"/>
      <c r="C43" s="94"/>
      <c r="D43" s="94"/>
      <c r="E43" s="94"/>
      <c r="F43" s="94"/>
      <c r="G43" s="447"/>
      <c r="H43" s="52"/>
      <c r="I43" s="448"/>
      <c r="J43" s="447"/>
      <c r="K43" s="447"/>
      <c r="L43" s="447"/>
      <c r="M43" s="427"/>
      <c r="N43" s="427"/>
      <c r="O43" s="447"/>
      <c r="P43" s="447"/>
      <c r="Q43" s="449"/>
      <c r="S43" s="147" t="s">
        <v>651</v>
      </c>
      <c r="T43" s="448"/>
      <c r="V43" s="148"/>
      <c r="W43" s="168"/>
      <c r="X43" s="190"/>
    </row>
    <row r="44" spans="1:24" ht="20.25" customHeight="1">
      <c r="A44" s="77"/>
      <c r="B44" s="78"/>
      <c r="C44" s="447"/>
      <c r="D44" s="447"/>
      <c r="E44" s="448"/>
      <c r="F44" s="447"/>
      <c r="G44" s="447"/>
      <c r="H44" s="447"/>
      <c r="I44" s="448"/>
      <c r="J44" s="447"/>
      <c r="K44" s="447"/>
      <c r="L44" s="447"/>
      <c r="M44" s="448"/>
      <c r="N44" s="447"/>
      <c r="O44" s="447"/>
      <c r="P44" s="447"/>
      <c r="Q44" s="448"/>
      <c r="S44" s="147" t="s">
        <v>652</v>
      </c>
      <c r="T44" s="448"/>
      <c r="W44" s="150"/>
      <c r="X44" s="150"/>
    </row>
    <row r="45" spans="1:24" ht="20.25" customHeight="1">
      <c r="A45" s="77"/>
      <c r="B45" s="78"/>
      <c r="G45" s="447"/>
      <c r="H45" s="447"/>
      <c r="I45" s="448"/>
      <c r="J45" s="447"/>
      <c r="K45" s="447"/>
      <c r="L45" s="447"/>
      <c r="M45" s="447"/>
      <c r="O45" s="447"/>
      <c r="P45" s="447"/>
      <c r="Q45" s="448"/>
      <c r="R45" s="447"/>
      <c r="S45" s="447"/>
      <c r="T45" s="448"/>
      <c r="W45" s="420"/>
      <c r="X45" s="420"/>
    </row>
    <row r="46" spans="1:2" ht="21" customHeight="1">
      <c r="A46" s="70"/>
      <c r="B46" s="78"/>
    </row>
  </sheetData>
  <sheetProtection/>
  <mergeCells count="40">
    <mergeCell ref="Q12:R12"/>
    <mergeCell ref="W4:X4"/>
    <mergeCell ref="E6:H6"/>
    <mergeCell ref="A12:B12"/>
    <mergeCell ref="A6:D6"/>
    <mergeCell ref="Q6:T6"/>
    <mergeCell ref="U6:X6"/>
    <mergeCell ref="M12:N12"/>
    <mergeCell ref="A4:B4"/>
    <mergeCell ref="D4:E4"/>
    <mergeCell ref="I6:L6"/>
    <mergeCell ref="M6:P6"/>
    <mergeCell ref="F3:I3"/>
    <mergeCell ref="K3:N3"/>
    <mergeCell ref="P3:Q3"/>
    <mergeCell ref="F4:I4"/>
    <mergeCell ref="K4:N4"/>
    <mergeCell ref="P4:U4"/>
    <mergeCell ref="W1:X1"/>
    <mergeCell ref="A2:B2"/>
    <mergeCell ref="D2:E2"/>
    <mergeCell ref="F2:I2"/>
    <mergeCell ref="F1:I1"/>
    <mergeCell ref="S3:U3"/>
    <mergeCell ref="D3:E3"/>
    <mergeCell ref="A3:B3"/>
    <mergeCell ref="U39:V39"/>
    <mergeCell ref="U40:V40"/>
    <mergeCell ref="U21:V21"/>
    <mergeCell ref="U13:V13"/>
    <mergeCell ref="U22:V22"/>
    <mergeCell ref="Q15:R15"/>
    <mergeCell ref="A40:B40"/>
    <mergeCell ref="A13:C15"/>
    <mergeCell ref="A22:C24"/>
    <mergeCell ref="Q21:R21"/>
    <mergeCell ref="E15:F15"/>
    <mergeCell ref="I15:J15"/>
    <mergeCell ref="M21:N21"/>
    <mergeCell ref="M15:N15"/>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sheetPr>
    <pageSetUpPr fitToPage="1"/>
  </sheetPr>
  <dimension ref="A1:AB47"/>
  <sheetViews>
    <sheetView zoomScale="65" zoomScaleNormal="65" zoomScalePageLayoutView="0" workbookViewId="0" topLeftCell="A1">
      <selection activeCell="A45" sqref="A45"/>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25" width="5.625" style="333" customWidth="1"/>
    <col min="26" max="26" width="13.125" style="333" customWidth="1"/>
    <col min="27" max="28" width="9.375" style="333" customWidth="1"/>
    <col min="29" max="16384" width="9.00390625" style="333" customWidth="1"/>
  </cols>
  <sheetData>
    <row r="1" spans="1:28" ht="40.5" customHeight="1">
      <c r="A1" s="277"/>
      <c r="D1" s="187"/>
      <c r="E1" s="187"/>
      <c r="F1" s="672" t="s">
        <v>251</v>
      </c>
      <c r="G1" s="672"/>
      <c r="H1" s="672"/>
      <c r="I1" s="672"/>
      <c r="AA1" s="682" t="s">
        <v>515</v>
      </c>
      <c r="AB1" s="682"/>
    </row>
    <row r="2" spans="1:26" ht="40.5" customHeight="1">
      <c r="A2" s="656" t="s">
        <v>136</v>
      </c>
      <c r="B2" s="656"/>
      <c r="D2" s="673" t="s">
        <v>357</v>
      </c>
      <c r="E2" s="674"/>
      <c r="F2" s="676">
        <f>'合計表'!E3</f>
        <v>0</v>
      </c>
      <c r="G2" s="677"/>
      <c r="H2" s="677"/>
      <c r="I2" s="678"/>
      <c r="J2" s="6"/>
      <c r="K2" s="420"/>
      <c r="L2" s="420"/>
      <c r="M2" s="420"/>
      <c r="N2" s="420"/>
      <c r="V2" s="431"/>
      <c r="W2" s="167"/>
      <c r="X2" s="167"/>
      <c r="Y2" s="431"/>
      <c r="Z2" s="431"/>
    </row>
    <row r="3" spans="1:26"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518</v>
      </c>
      <c r="P3" s="676">
        <f>'合計表'!P4</f>
        <v>0</v>
      </c>
      <c r="Q3" s="678"/>
      <c r="R3" s="3" t="s">
        <v>358</v>
      </c>
      <c r="S3" s="676">
        <f>'北信１'!S3</f>
        <v>0</v>
      </c>
      <c r="T3" s="677"/>
      <c r="U3" s="678"/>
      <c r="V3" s="431"/>
      <c r="W3" s="431"/>
      <c r="X3" s="431"/>
      <c r="Y3" s="431"/>
      <c r="Z3" s="431"/>
    </row>
    <row r="4" spans="1:28" ht="40.5" customHeight="1" thickBot="1">
      <c r="A4" s="670" t="s">
        <v>443</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V4" s="431"/>
      <c r="W4" s="421"/>
      <c r="X4" s="421"/>
      <c r="Y4" s="431"/>
      <c r="Z4" s="431"/>
      <c r="AA4" s="683">
        <f>SUM(AB12,AB20,AB28,AB43)</f>
        <v>0</v>
      </c>
      <c r="AB4" s="683"/>
    </row>
    <row r="5" ht="9" customHeight="1" thickBot="1"/>
    <row r="6" spans="1:28" ht="21.75" customHeight="1" thickBot="1">
      <c r="A6" s="653" t="s">
        <v>520</v>
      </c>
      <c r="B6" s="654"/>
      <c r="C6" s="654"/>
      <c r="D6" s="655"/>
      <c r="E6" s="653" t="s">
        <v>450</v>
      </c>
      <c r="F6" s="654"/>
      <c r="G6" s="654"/>
      <c r="H6" s="655"/>
      <c r="I6" s="653" t="s">
        <v>592</v>
      </c>
      <c r="J6" s="654"/>
      <c r="K6" s="654"/>
      <c r="L6" s="655"/>
      <c r="M6" s="653" t="s">
        <v>444</v>
      </c>
      <c r="N6" s="654"/>
      <c r="O6" s="654"/>
      <c r="P6" s="655"/>
      <c r="Q6" s="653" t="s">
        <v>580</v>
      </c>
      <c r="R6" s="654"/>
      <c r="S6" s="654"/>
      <c r="T6" s="655"/>
      <c r="U6" s="653" t="s">
        <v>451</v>
      </c>
      <c r="V6" s="654"/>
      <c r="W6" s="654"/>
      <c r="X6" s="655"/>
      <c r="Y6" s="653" t="s">
        <v>445</v>
      </c>
      <c r="Z6" s="654"/>
      <c r="AA6" s="654"/>
      <c r="AB6" s="655"/>
    </row>
    <row r="7" spans="1:28" ht="21.75" customHeight="1">
      <c r="A7" s="116" t="s">
        <v>263</v>
      </c>
      <c r="B7" s="68" t="s">
        <v>598</v>
      </c>
      <c r="C7" s="68" t="s">
        <v>264</v>
      </c>
      <c r="D7" s="43" t="s">
        <v>265</v>
      </c>
      <c r="E7" s="116" t="s">
        <v>263</v>
      </c>
      <c r="F7" s="68" t="s">
        <v>598</v>
      </c>
      <c r="G7" s="68" t="s">
        <v>264</v>
      </c>
      <c r="H7" s="43" t="s">
        <v>265</v>
      </c>
      <c r="I7" s="116" t="s">
        <v>263</v>
      </c>
      <c r="J7" s="68" t="s">
        <v>598</v>
      </c>
      <c r="K7" s="68" t="s">
        <v>264</v>
      </c>
      <c r="L7" s="137" t="s">
        <v>265</v>
      </c>
      <c r="M7" s="116" t="s">
        <v>263</v>
      </c>
      <c r="N7" s="68" t="s">
        <v>598</v>
      </c>
      <c r="O7" s="68" t="s">
        <v>264</v>
      </c>
      <c r="P7" s="43" t="s">
        <v>265</v>
      </c>
      <c r="Q7" s="116" t="s">
        <v>263</v>
      </c>
      <c r="R7" s="65" t="s">
        <v>468</v>
      </c>
      <c r="S7" s="68" t="s">
        <v>466</v>
      </c>
      <c r="T7" s="110" t="s">
        <v>467</v>
      </c>
      <c r="U7" s="138" t="s">
        <v>526</v>
      </c>
      <c r="V7" s="68" t="s">
        <v>468</v>
      </c>
      <c r="W7" s="68" t="s">
        <v>466</v>
      </c>
      <c r="X7" s="43" t="s">
        <v>467</v>
      </c>
      <c r="Y7" s="138" t="s">
        <v>526</v>
      </c>
      <c r="Z7" s="68" t="s">
        <v>468</v>
      </c>
      <c r="AA7" s="68" t="s">
        <v>466</v>
      </c>
      <c r="AB7" s="43" t="s">
        <v>467</v>
      </c>
    </row>
    <row r="8" spans="1:28" ht="21.75" customHeight="1">
      <c r="A8" s="126"/>
      <c r="B8" s="23" t="s">
        <v>199</v>
      </c>
      <c r="C8" s="249">
        <v>1280</v>
      </c>
      <c r="D8" s="242"/>
      <c r="E8" s="126"/>
      <c r="F8" s="23"/>
      <c r="G8" s="125"/>
      <c r="H8" s="39"/>
      <c r="I8" s="126"/>
      <c r="J8" s="23" t="s">
        <v>199</v>
      </c>
      <c r="K8" s="249">
        <v>430</v>
      </c>
      <c r="L8" s="242"/>
      <c r="M8" s="126"/>
      <c r="N8" s="23" t="s">
        <v>199</v>
      </c>
      <c r="O8" s="241" t="s">
        <v>738</v>
      </c>
      <c r="P8" s="242"/>
      <c r="Q8" s="44"/>
      <c r="R8" s="23" t="s">
        <v>199</v>
      </c>
      <c r="S8" s="249">
        <v>230</v>
      </c>
      <c r="T8" s="242"/>
      <c r="U8" s="74"/>
      <c r="V8" s="27" t="s">
        <v>199</v>
      </c>
      <c r="W8" s="241">
        <v>5800</v>
      </c>
      <c r="X8" s="242"/>
      <c r="Y8" s="74"/>
      <c r="Z8" s="27" t="s">
        <v>199</v>
      </c>
      <c r="AA8" s="241">
        <v>2850</v>
      </c>
      <c r="AB8" s="242"/>
    </row>
    <row r="9" spans="1:28" ht="21.75" customHeight="1">
      <c r="A9" s="44"/>
      <c r="B9" s="27"/>
      <c r="C9" s="241"/>
      <c r="D9" s="265"/>
      <c r="E9" s="44"/>
      <c r="F9" s="27"/>
      <c r="G9" s="28"/>
      <c r="H9" s="23"/>
      <c r="I9" s="44"/>
      <c r="J9" s="27"/>
      <c r="K9" s="241"/>
      <c r="L9" s="265"/>
      <c r="M9" s="44"/>
      <c r="N9" s="27"/>
      <c r="O9" s="241"/>
      <c r="P9" s="265"/>
      <c r="Q9" s="44"/>
      <c r="R9" s="27"/>
      <c r="S9" s="241"/>
      <c r="T9" s="242"/>
      <c r="U9" s="74"/>
      <c r="V9" s="27" t="s">
        <v>63</v>
      </c>
      <c r="W9" s="241">
        <v>770</v>
      </c>
      <c r="X9" s="243"/>
      <c r="Y9" s="74"/>
      <c r="Z9" s="27"/>
      <c r="AA9" s="241"/>
      <c r="AB9" s="243"/>
    </row>
    <row r="10" spans="1:28" ht="21.75" customHeight="1">
      <c r="A10" s="44"/>
      <c r="B10" s="27"/>
      <c r="C10" s="241"/>
      <c r="D10" s="265"/>
      <c r="E10" s="66"/>
      <c r="F10" s="27"/>
      <c r="G10" s="27"/>
      <c r="H10" s="23"/>
      <c r="I10" s="44"/>
      <c r="J10" s="27"/>
      <c r="K10" s="241"/>
      <c r="L10" s="265"/>
      <c r="M10" s="44"/>
      <c r="N10" s="27"/>
      <c r="O10" s="241"/>
      <c r="P10" s="265"/>
      <c r="Q10" s="44"/>
      <c r="R10" s="27"/>
      <c r="S10" s="241"/>
      <c r="T10" s="243" t="s">
        <v>599</v>
      </c>
      <c r="U10" s="74"/>
      <c r="V10" s="27"/>
      <c r="W10" s="241"/>
      <c r="X10" s="243"/>
      <c r="Y10" s="74"/>
      <c r="Z10" s="27"/>
      <c r="AA10" s="241"/>
      <c r="AB10" s="243"/>
    </row>
    <row r="11" spans="1:28" ht="21.75" customHeight="1" thickBot="1">
      <c r="A11" s="702" t="s">
        <v>267</v>
      </c>
      <c r="B11" s="703"/>
      <c r="C11" s="244">
        <f>SUM(C8:C10)</f>
        <v>1280</v>
      </c>
      <c r="D11" s="254">
        <f>SUM(D8:D10)</f>
        <v>0</v>
      </c>
      <c r="E11" s="87"/>
      <c r="F11" s="62"/>
      <c r="G11" s="89">
        <f>SUM(G8:G10)</f>
        <v>0</v>
      </c>
      <c r="H11" s="62">
        <f>SUM(H8:H10)</f>
        <v>0</v>
      </c>
      <c r="I11" s="702" t="s">
        <v>267</v>
      </c>
      <c r="J11" s="703"/>
      <c r="K11" s="244">
        <f>SUM(K8:K10)</f>
        <v>430</v>
      </c>
      <c r="L11" s="254">
        <f>SUM(L8:L10)</f>
        <v>0</v>
      </c>
      <c r="M11" s="702" t="s">
        <v>267</v>
      </c>
      <c r="N11" s="703"/>
      <c r="O11" s="244">
        <f>SUM(O8:O10)</f>
        <v>0</v>
      </c>
      <c r="P11" s="254">
        <f>SUM(P8:P10)</f>
        <v>0</v>
      </c>
      <c r="Q11" s="691" t="s">
        <v>474</v>
      </c>
      <c r="R11" s="692"/>
      <c r="S11" s="244">
        <f>SUM(S8:S10)</f>
        <v>230</v>
      </c>
      <c r="T11" s="254">
        <f>SUM(T8:T10)</f>
        <v>0</v>
      </c>
      <c r="U11" s="646" t="s">
        <v>267</v>
      </c>
      <c r="V11" s="647"/>
      <c r="W11" s="244">
        <f>SUM(W8:W10)</f>
        <v>6570</v>
      </c>
      <c r="X11" s="254">
        <f>SUM(X8:X10)</f>
        <v>0</v>
      </c>
      <c r="Y11" s="646" t="s">
        <v>267</v>
      </c>
      <c r="Z11" s="647"/>
      <c r="AA11" s="244">
        <f>SUM(AA8:AA10)</f>
        <v>2850</v>
      </c>
      <c r="AB11" s="223">
        <f>SUM(AB8:AB10)</f>
        <v>0</v>
      </c>
    </row>
    <row r="12" spans="1:28" ht="21.75" customHeight="1" thickBot="1">
      <c r="A12" s="693" t="s">
        <v>446</v>
      </c>
      <c r="B12" s="694"/>
      <c r="C12" s="695"/>
      <c r="D12" s="63"/>
      <c r="E12" s="70"/>
      <c r="F12" s="63"/>
      <c r="G12" s="63"/>
      <c r="H12" s="63"/>
      <c r="I12" s="56"/>
      <c r="J12" s="52"/>
      <c r="K12" s="52"/>
      <c r="L12" s="52"/>
      <c r="M12" s="63"/>
      <c r="N12" s="63"/>
      <c r="O12" s="52"/>
      <c r="P12" s="63"/>
      <c r="Q12" s="56"/>
      <c r="R12" s="63"/>
      <c r="S12" s="52"/>
      <c r="T12" s="70"/>
      <c r="U12" s="768"/>
      <c r="V12" s="768"/>
      <c r="W12" s="154"/>
      <c r="X12" s="153"/>
      <c r="Y12" s="659" t="s">
        <v>350</v>
      </c>
      <c r="Z12" s="690"/>
      <c r="AA12" s="246">
        <f>SUM(C11,G11,K11,O11,S11,W11,AA11)</f>
        <v>11360</v>
      </c>
      <c r="AB12" s="223">
        <f>SUM(D11,H11,L11,P11,T11,X11,AB11)</f>
        <v>0</v>
      </c>
    </row>
    <row r="13" spans="1:28" ht="21.75" customHeight="1" hidden="1">
      <c r="A13" s="699"/>
      <c r="B13" s="700"/>
      <c r="C13" s="701"/>
      <c r="D13" s="427"/>
      <c r="E13" s="427"/>
      <c r="F13" s="427"/>
      <c r="G13" s="427"/>
      <c r="H13" s="427"/>
      <c r="I13" s="427"/>
      <c r="J13" s="427"/>
      <c r="K13" s="428"/>
      <c r="L13" s="428"/>
      <c r="M13" s="429"/>
      <c r="N13" s="428"/>
      <c r="O13" s="428"/>
      <c r="P13" s="427"/>
      <c r="Q13" s="429"/>
      <c r="R13" s="427"/>
      <c r="S13" s="428"/>
      <c r="T13" s="434"/>
      <c r="U13" s="427"/>
      <c r="V13" s="427"/>
      <c r="W13" s="428"/>
      <c r="X13" s="427"/>
      <c r="Y13" s="427"/>
      <c r="Z13" s="427"/>
      <c r="AA13" s="428"/>
      <c r="AB13" s="427"/>
    </row>
    <row r="14" spans="1:28" ht="21.75" customHeight="1" thickBot="1">
      <c r="A14" s="696"/>
      <c r="B14" s="697"/>
      <c r="C14" s="698"/>
      <c r="D14" s="427"/>
      <c r="E14" s="427"/>
      <c r="F14" s="427"/>
      <c r="G14" s="427"/>
      <c r="H14" s="427"/>
      <c r="I14" s="427"/>
      <c r="J14" s="427"/>
      <c r="K14" s="428"/>
      <c r="L14" s="428"/>
      <c r="M14" s="429"/>
      <c r="N14" s="428"/>
      <c r="O14" s="428"/>
      <c r="P14" s="427"/>
      <c r="Q14" s="429"/>
      <c r="R14" s="427"/>
      <c r="S14" s="428"/>
      <c r="T14" s="434"/>
      <c r="U14" s="428"/>
      <c r="V14" s="427"/>
      <c r="W14" s="428"/>
      <c r="X14" s="427"/>
      <c r="Y14" s="428"/>
      <c r="Z14" s="427"/>
      <c r="AA14" s="428"/>
      <c r="AB14" s="427"/>
    </row>
    <row r="15" spans="1:28" ht="21.75" customHeight="1">
      <c r="A15" s="57" t="s">
        <v>263</v>
      </c>
      <c r="B15" s="65" t="s">
        <v>525</v>
      </c>
      <c r="C15" s="65" t="s">
        <v>264</v>
      </c>
      <c r="D15" s="33" t="s">
        <v>265</v>
      </c>
      <c r="E15" s="57" t="s">
        <v>263</v>
      </c>
      <c r="F15" s="65" t="s">
        <v>542</v>
      </c>
      <c r="G15" s="65" t="s">
        <v>264</v>
      </c>
      <c r="H15" s="33" t="s">
        <v>265</v>
      </c>
      <c r="I15" s="57" t="s">
        <v>263</v>
      </c>
      <c r="J15" s="65" t="s">
        <v>542</v>
      </c>
      <c r="K15" s="65" t="s">
        <v>264</v>
      </c>
      <c r="L15" s="139" t="s">
        <v>265</v>
      </c>
      <c r="M15" s="57" t="s">
        <v>263</v>
      </c>
      <c r="N15" s="65" t="s">
        <v>542</v>
      </c>
      <c r="O15" s="65" t="s">
        <v>264</v>
      </c>
      <c r="P15" s="33" t="s">
        <v>265</v>
      </c>
      <c r="Q15" s="57" t="s">
        <v>263</v>
      </c>
      <c r="R15" s="65" t="s">
        <v>468</v>
      </c>
      <c r="S15" s="65" t="s">
        <v>466</v>
      </c>
      <c r="T15" s="36" t="s">
        <v>467</v>
      </c>
      <c r="U15" s="107" t="s">
        <v>526</v>
      </c>
      <c r="V15" s="65" t="s">
        <v>468</v>
      </c>
      <c r="W15" s="65" t="s">
        <v>466</v>
      </c>
      <c r="X15" s="33" t="s">
        <v>467</v>
      </c>
      <c r="Y15" s="107" t="s">
        <v>526</v>
      </c>
      <c r="Z15" s="65" t="s">
        <v>468</v>
      </c>
      <c r="AA15" s="65" t="s">
        <v>466</v>
      </c>
      <c r="AB15" s="33" t="s">
        <v>467</v>
      </c>
    </row>
    <row r="16" spans="1:28" ht="21.75" customHeight="1">
      <c r="A16" s="113"/>
      <c r="B16" s="45" t="s">
        <v>200</v>
      </c>
      <c r="C16" s="257">
        <v>960</v>
      </c>
      <c r="D16" s="258"/>
      <c r="E16" s="66"/>
      <c r="F16" s="45"/>
      <c r="G16" s="161"/>
      <c r="H16" s="157"/>
      <c r="I16" s="66"/>
      <c r="J16" s="45" t="s">
        <v>200</v>
      </c>
      <c r="K16" s="265" t="s">
        <v>527</v>
      </c>
      <c r="L16" s="265" t="s">
        <v>527</v>
      </c>
      <c r="M16" s="66"/>
      <c r="N16" s="27"/>
      <c r="O16" s="161"/>
      <c r="P16" s="157"/>
      <c r="Q16" s="66"/>
      <c r="R16" s="27" t="s">
        <v>276</v>
      </c>
      <c r="S16" s="265" t="s">
        <v>620</v>
      </c>
      <c r="T16" s="265" t="s">
        <v>527</v>
      </c>
      <c r="U16" s="86"/>
      <c r="V16" s="45" t="s">
        <v>200</v>
      </c>
      <c r="W16" s="241">
        <v>6150</v>
      </c>
      <c r="X16" s="242"/>
      <c r="Y16" s="86"/>
      <c r="Z16" s="27" t="s">
        <v>276</v>
      </c>
      <c r="AA16" s="241">
        <v>6180</v>
      </c>
      <c r="AB16" s="242"/>
    </row>
    <row r="17" spans="1:28" ht="21.75" customHeight="1">
      <c r="A17" s="113"/>
      <c r="B17" s="45" t="s">
        <v>201</v>
      </c>
      <c r="C17" s="257"/>
      <c r="D17" s="274"/>
      <c r="E17" s="66"/>
      <c r="F17" s="27"/>
      <c r="G17" s="161"/>
      <c r="H17" s="4"/>
      <c r="I17" s="66"/>
      <c r="J17" s="27"/>
      <c r="K17" s="241"/>
      <c r="L17" s="243"/>
      <c r="M17" s="66"/>
      <c r="N17" s="27"/>
      <c r="O17" s="161"/>
      <c r="P17" s="4"/>
      <c r="Q17" s="66"/>
      <c r="R17" s="27" t="s">
        <v>277</v>
      </c>
      <c r="S17" s="265" t="s">
        <v>620</v>
      </c>
      <c r="T17" s="265" t="s">
        <v>527</v>
      </c>
      <c r="U17" s="86"/>
      <c r="V17" s="146"/>
      <c r="W17" s="241"/>
      <c r="X17" s="242"/>
      <c r="Y17" s="86"/>
      <c r="Z17" s="27" t="s">
        <v>277</v>
      </c>
      <c r="AA17" s="241">
        <v>5670</v>
      </c>
      <c r="AB17" s="242"/>
    </row>
    <row r="18" spans="1:28" ht="21.75" customHeight="1">
      <c r="A18" s="113"/>
      <c r="B18" s="111"/>
      <c r="C18" s="257"/>
      <c r="D18" s="274"/>
      <c r="E18" s="44"/>
      <c r="F18" s="28"/>
      <c r="G18" s="158"/>
      <c r="H18" s="4"/>
      <c r="I18" s="44"/>
      <c r="J18" s="28"/>
      <c r="K18" s="241"/>
      <c r="L18" s="243"/>
      <c r="M18" s="66"/>
      <c r="N18" s="27"/>
      <c r="O18" s="4"/>
      <c r="P18" s="4"/>
      <c r="Q18" s="44"/>
      <c r="R18" s="27"/>
      <c r="S18" s="161"/>
      <c r="T18" s="318"/>
      <c r="U18" s="74"/>
      <c r="V18" s="27"/>
      <c r="W18" s="241"/>
      <c r="X18" s="243"/>
      <c r="Y18" s="74"/>
      <c r="Z18" s="146"/>
      <c r="AA18" s="241"/>
      <c r="AB18" s="243"/>
    </row>
    <row r="19" spans="1:28" ht="21.75" customHeight="1" thickBot="1">
      <c r="A19" s="702" t="s">
        <v>267</v>
      </c>
      <c r="B19" s="703"/>
      <c r="C19" s="259">
        <f>SUM(C16:C18)</f>
        <v>960</v>
      </c>
      <c r="D19" s="260">
        <f>SUM(D16:D18)</f>
        <v>0</v>
      </c>
      <c r="E19" s="75"/>
      <c r="F19" s="69"/>
      <c r="G19" s="165">
        <f>SUM(G16:G18)</f>
        <v>0</v>
      </c>
      <c r="H19" s="160">
        <f>SUM(H16:H18)</f>
        <v>0</v>
      </c>
      <c r="I19" s="702" t="s">
        <v>267</v>
      </c>
      <c r="J19" s="703"/>
      <c r="K19" s="244">
        <f>SUM(K16:K18)</f>
        <v>0</v>
      </c>
      <c r="L19" s="254">
        <f>SUM(L16:L18)</f>
        <v>0</v>
      </c>
      <c r="M19" s="87"/>
      <c r="N19" s="62"/>
      <c r="O19" s="165">
        <f>SUM(O16:O18)</f>
        <v>0</v>
      </c>
      <c r="P19" s="160">
        <f>SUM(P16:P18)</f>
        <v>0</v>
      </c>
      <c r="Q19" s="691" t="s">
        <v>474</v>
      </c>
      <c r="R19" s="692"/>
      <c r="S19" s="244"/>
      <c r="T19" s="319">
        <f>SUM(T16:T18)</f>
        <v>0</v>
      </c>
      <c r="U19" s="702" t="s">
        <v>267</v>
      </c>
      <c r="V19" s="703"/>
      <c r="W19" s="244">
        <f>SUM(W16:W18)</f>
        <v>6150</v>
      </c>
      <c r="X19" s="254">
        <f>SUM(X16:X18)</f>
        <v>0</v>
      </c>
      <c r="Y19" s="702" t="s">
        <v>267</v>
      </c>
      <c r="Z19" s="703"/>
      <c r="AA19" s="244">
        <f>SUM(AA16:AA18)</f>
        <v>11850</v>
      </c>
      <c r="AB19" s="223">
        <f>SUM(AB16:AB18)</f>
        <v>0</v>
      </c>
    </row>
    <row r="20" spans="1:28" ht="21.75" customHeight="1" thickBot="1">
      <c r="A20" s="693" t="s">
        <v>447</v>
      </c>
      <c r="B20" s="694"/>
      <c r="C20" s="695"/>
      <c r="D20" s="180"/>
      <c r="E20" s="56"/>
      <c r="F20" s="52"/>
      <c r="G20" s="52"/>
      <c r="H20" s="63"/>
      <c r="I20" s="56"/>
      <c r="J20" s="52"/>
      <c r="K20" s="180"/>
      <c r="L20" s="180"/>
      <c r="M20" s="70"/>
      <c r="N20" s="70"/>
      <c r="O20" s="52"/>
      <c r="P20" s="63"/>
      <c r="Q20" s="70"/>
      <c r="R20" s="70"/>
      <c r="S20" s="52"/>
      <c r="T20" s="70"/>
      <c r="U20" s="768"/>
      <c r="V20" s="768"/>
      <c r="W20" s="185"/>
      <c r="X20" s="186"/>
      <c r="Y20" s="659" t="s">
        <v>350</v>
      </c>
      <c r="Z20" s="690"/>
      <c r="AA20" s="246">
        <f>SUM(C19,G19,K19,O19,S19,W19,AA19)</f>
        <v>18960</v>
      </c>
      <c r="AB20" s="223">
        <f>SUM(D19,H19,L19,P19,T19,X19,AB19)</f>
        <v>0</v>
      </c>
    </row>
    <row r="21" spans="1:28" ht="21.75" customHeight="1" hidden="1">
      <c r="A21" s="699"/>
      <c r="B21" s="700"/>
      <c r="C21" s="701"/>
      <c r="D21" s="450"/>
      <c r="E21" s="429"/>
      <c r="F21" s="428"/>
      <c r="G21" s="428"/>
      <c r="H21" s="427"/>
      <c r="I21" s="429"/>
      <c r="J21" s="428"/>
      <c r="K21" s="450"/>
      <c r="L21" s="450"/>
      <c r="M21" s="434"/>
      <c r="N21" s="9"/>
      <c r="O21" s="9"/>
      <c r="P21" s="9"/>
      <c r="Q21" s="429"/>
      <c r="R21" s="427"/>
      <c r="S21" s="428"/>
      <c r="T21" s="434"/>
      <c r="U21" s="428"/>
      <c r="V21" s="427"/>
      <c r="W21" s="450"/>
      <c r="X21" s="450"/>
      <c r="Y21" s="428"/>
      <c r="Z21" s="427"/>
      <c r="AA21" s="450"/>
      <c r="AB21" s="450"/>
    </row>
    <row r="22" spans="1:28" ht="21.75" customHeight="1" thickBot="1">
      <c r="A22" s="696"/>
      <c r="B22" s="697"/>
      <c r="C22" s="698"/>
      <c r="D22" s="450"/>
      <c r="E22" s="451"/>
      <c r="F22" s="775"/>
      <c r="G22" s="775"/>
      <c r="H22" s="775"/>
      <c r="I22" s="429"/>
      <c r="J22" s="428"/>
      <c r="K22" s="450"/>
      <c r="L22" s="450"/>
      <c r="M22" s="434"/>
      <c r="N22" s="9"/>
      <c r="O22" s="9"/>
      <c r="P22" s="9"/>
      <c r="Q22" s="434"/>
      <c r="R22" s="434"/>
      <c r="S22" s="428"/>
      <c r="T22" s="434"/>
      <c r="U22" s="428"/>
      <c r="V22" s="427"/>
      <c r="W22" s="450"/>
      <c r="X22" s="450"/>
      <c r="Y22" s="428"/>
      <c r="Z22" s="427"/>
      <c r="AA22" s="450"/>
      <c r="AB22" s="450"/>
    </row>
    <row r="23" spans="1:28" ht="21.75" customHeight="1">
      <c r="A23" s="57" t="s">
        <v>263</v>
      </c>
      <c r="B23" s="65" t="s">
        <v>525</v>
      </c>
      <c r="C23" s="181" t="s">
        <v>264</v>
      </c>
      <c r="D23" s="182" t="s">
        <v>265</v>
      </c>
      <c r="E23" s="57" t="s">
        <v>263</v>
      </c>
      <c r="F23" s="65" t="s">
        <v>542</v>
      </c>
      <c r="G23" s="65" t="s">
        <v>264</v>
      </c>
      <c r="H23" s="33" t="s">
        <v>265</v>
      </c>
      <c r="I23" s="57" t="s">
        <v>263</v>
      </c>
      <c r="J23" s="65" t="s">
        <v>542</v>
      </c>
      <c r="K23" s="181" t="s">
        <v>264</v>
      </c>
      <c r="L23" s="182" t="s">
        <v>265</v>
      </c>
      <c r="M23" s="57" t="s">
        <v>263</v>
      </c>
      <c r="N23" s="65" t="s">
        <v>542</v>
      </c>
      <c r="O23" s="65" t="s">
        <v>264</v>
      </c>
      <c r="P23" s="33" t="s">
        <v>265</v>
      </c>
      <c r="Q23" s="57" t="s">
        <v>263</v>
      </c>
      <c r="R23" s="65" t="s">
        <v>468</v>
      </c>
      <c r="S23" s="65" t="s">
        <v>466</v>
      </c>
      <c r="T23" s="36" t="s">
        <v>467</v>
      </c>
      <c r="U23" s="107" t="s">
        <v>526</v>
      </c>
      <c r="V23" s="65" t="s">
        <v>468</v>
      </c>
      <c r="W23" s="181" t="s">
        <v>466</v>
      </c>
      <c r="X23" s="182" t="s">
        <v>467</v>
      </c>
      <c r="Y23" s="107" t="s">
        <v>526</v>
      </c>
      <c r="Z23" s="65" t="s">
        <v>468</v>
      </c>
      <c r="AA23" s="181" t="s">
        <v>466</v>
      </c>
      <c r="AB23" s="182" t="s">
        <v>467</v>
      </c>
    </row>
    <row r="24" spans="1:28" ht="21.75" customHeight="1">
      <c r="A24" s="113"/>
      <c r="B24" s="45" t="s">
        <v>202</v>
      </c>
      <c r="C24" s="241">
        <v>930</v>
      </c>
      <c r="D24" s="242"/>
      <c r="E24" s="44"/>
      <c r="F24" s="45" t="s">
        <v>402</v>
      </c>
      <c r="G24" s="265" t="s">
        <v>620</v>
      </c>
      <c r="H24" s="242" t="s">
        <v>620</v>
      </c>
      <c r="I24" s="44"/>
      <c r="J24" s="28"/>
      <c r="K24" s="178"/>
      <c r="L24" s="183"/>
      <c r="M24" s="44"/>
      <c r="N24" s="45"/>
      <c r="O24" s="166"/>
      <c r="P24" s="162"/>
      <c r="Q24" s="44"/>
      <c r="R24" s="27"/>
      <c r="S24" s="158"/>
      <c r="T24" s="157"/>
      <c r="U24" s="86"/>
      <c r="V24" s="27" t="s">
        <v>402</v>
      </c>
      <c r="W24" s="257">
        <v>6360</v>
      </c>
      <c r="X24" s="258"/>
      <c r="Y24" s="86"/>
      <c r="Z24" s="27" t="s">
        <v>203</v>
      </c>
      <c r="AA24" s="241">
        <v>2750</v>
      </c>
      <c r="AB24" s="242"/>
    </row>
    <row r="25" spans="1:28" ht="21.75" customHeight="1">
      <c r="A25" s="113"/>
      <c r="B25" s="27"/>
      <c r="C25" s="241"/>
      <c r="D25" s="253"/>
      <c r="E25" s="44"/>
      <c r="G25" s="241"/>
      <c r="H25" s="243"/>
      <c r="I25" s="44"/>
      <c r="J25" s="28"/>
      <c r="K25" s="178"/>
      <c r="L25" s="183"/>
      <c r="M25" s="44"/>
      <c r="N25" s="28"/>
      <c r="O25" s="158"/>
      <c r="P25" s="163"/>
      <c r="Q25" s="44"/>
      <c r="R25" s="27"/>
      <c r="S25" s="158"/>
      <c r="T25" s="157"/>
      <c r="U25" s="74"/>
      <c r="V25" s="27"/>
      <c r="W25" s="257"/>
      <c r="X25" s="258"/>
      <c r="Y25" s="74"/>
      <c r="Z25" s="27" t="s">
        <v>204</v>
      </c>
      <c r="AA25" s="241">
        <v>6090</v>
      </c>
      <c r="AB25" s="242"/>
    </row>
    <row r="26" spans="1:28" ht="21.75" customHeight="1">
      <c r="A26" s="113"/>
      <c r="B26" s="111"/>
      <c r="C26" s="241"/>
      <c r="D26" s="253"/>
      <c r="E26" s="66"/>
      <c r="F26" s="27"/>
      <c r="G26" s="241"/>
      <c r="H26" s="243"/>
      <c r="I26" s="66"/>
      <c r="J26" s="27"/>
      <c r="K26" s="178"/>
      <c r="L26" s="183"/>
      <c r="M26" s="66"/>
      <c r="N26" s="27"/>
      <c r="O26" s="4"/>
      <c r="P26" s="163"/>
      <c r="Q26" s="66"/>
      <c r="R26" s="27"/>
      <c r="S26" s="4"/>
      <c r="T26" s="162"/>
      <c r="U26" s="74"/>
      <c r="V26" s="27"/>
      <c r="W26" s="257"/>
      <c r="X26" s="261"/>
      <c r="Y26" s="66"/>
      <c r="Z26" s="28" t="s">
        <v>742</v>
      </c>
      <c r="AA26" s="241"/>
      <c r="AB26" s="243"/>
    </row>
    <row r="27" spans="1:28" ht="21.75" customHeight="1" thickBot="1">
      <c r="A27" s="702" t="s">
        <v>267</v>
      </c>
      <c r="B27" s="703"/>
      <c r="C27" s="244">
        <f>SUM(C24:C26)</f>
        <v>930</v>
      </c>
      <c r="D27" s="254">
        <f>SUM(D24:D26)</f>
        <v>0</v>
      </c>
      <c r="E27" s="702" t="s">
        <v>267</v>
      </c>
      <c r="F27" s="703"/>
      <c r="G27" s="244"/>
      <c r="H27" s="254">
        <f>SUM(H24:H26)</f>
        <v>0</v>
      </c>
      <c r="I27" s="87"/>
      <c r="J27" s="62"/>
      <c r="K27" s="179"/>
      <c r="L27" s="184"/>
      <c r="M27" s="87"/>
      <c r="N27" s="62"/>
      <c r="O27" s="160"/>
      <c r="P27" s="164"/>
      <c r="Q27" s="46"/>
      <c r="R27" s="61"/>
      <c r="S27" s="165">
        <f>SUM(S24:S26)</f>
        <v>0</v>
      </c>
      <c r="T27" s="160">
        <f>SUM(T24:T26)</f>
        <v>0</v>
      </c>
      <c r="U27" s="646" t="s">
        <v>267</v>
      </c>
      <c r="V27" s="647"/>
      <c r="W27" s="259">
        <f>SUM(W24:W26)</f>
        <v>6360</v>
      </c>
      <c r="X27" s="260">
        <f>SUM(X24:X26)</f>
        <v>0</v>
      </c>
      <c r="Y27" s="646" t="s">
        <v>267</v>
      </c>
      <c r="Z27" s="647"/>
      <c r="AA27" s="244">
        <f>SUM(AA24:AA26)</f>
        <v>8840</v>
      </c>
      <c r="AB27" s="223">
        <f>SUM(AB24:AB26)</f>
        <v>0</v>
      </c>
    </row>
    <row r="28" spans="1:28" ht="21.75" customHeight="1" thickBot="1">
      <c r="A28" s="693" t="s">
        <v>448</v>
      </c>
      <c r="B28" s="694"/>
      <c r="C28" s="695"/>
      <c r="D28" s="180"/>
      <c r="E28" s="56"/>
      <c r="F28" s="52"/>
      <c r="G28" s="180"/>
      <c r="H28" s="180"/>
      <c r="I28" s="56"/>
      <c r="J28" s="52"/>
      <c r="K28" s="180"/>
      <c r="L28" s="180"/>
      <c r="M28" s="70"/>
      <c r="N28" s="70"/>
      <c r="O28" s="70"/>
      <c r="P28" s="70"/>
      <c r="Q28" s="56"/>
      <c r="R28" s="63"/>
      <c r="S28" s="52"/>
      <c r="T28" s="70"/>
      <c r="U28" s="768"/>
      <c r="V28" s="768"/>
      <c r="W28" s="185"/>
      <c r="X28" s="186"/>
      <c r="Y28" s="659" t="s">
        <v>350</v>
      </c>
      <c r="Z28" s="690"/>
      <c r="AA28" s="246">
        <f>SUM(C27,G27,K27,O27,S27,W27,AA27)</f>
        <v>16130</v>
      </c>
      <c r="AB28" s="223">
        <f>SUM(D27,H27,L27,P27,T27,X27,AB27)</f>
        <v>0</v>
      </c>
    </row>
    <row r="29" spans="1:28" ht="21.75" customHeight="1" hidden="1">
      <c r="A29" s="699"/>
      <c r="B29" s="700"/>
      <c r="C29" s="701"/>
      <c r="D29" s="450"/>
      <c r="E29" s="429"/>
      <c r="F29" s="428"/>
      <c r="G29" s="450"/>
      <c r="H29" s="450"/>
      <c r="I29" s="429"/>
      <c r="J29" s="428"/>
      <c r="K29" s="450"/>
      <c r="L29" s="450"/>
      <c r="M29" s="434"/>
      <c r="N29" s="434"/>
      <c r="O29" s="8"/>
      <c r="P29" s="8"/>
      <c r="Q29" s="429"/>
      <c r="R29" s="427"/>
      <c r="S29" s="428"/>
      <c r="T29" s="434"/>
      <c r="U29" s="428"/>
      <c r="V29" s="427"/>
      <c r="W29" s="450"/>
      <c r="X29" s="450"/>
      <c r="Y29" s="428"/>
      <c r="Z29" s="427"/>
      <c r="AA29" s="450"/>
      <c r="AB29" s="450"/>
    </row>
    <row r="30" spans="1:28" ht="21.75" customHeight="1" thickBot="1">
      <c r="A30" s="696"/>
      <c r="B30" s="697"/>
      <c r="C30" s="698"/>
      <c r="D30" s="450"/>
      <c r="E30" s="434"/>
      <c r="F30" s="427"/>
      <c r="G30" s="450"/>
      <c r="H30" s="450"/>
      <c r="I30" s="434"/>
      <c r="J30" s="427"/>
      <c r="K30" s="450"/>
      <c r="L30" s="450"/>
      <c r="M30" s="434"/>
      <c r="N30" s="434"/>
      <c r="O30" s="427"/>
      <c r="P30" s="427"/>
      <c r="Q30" s="434"/>
      <c r="R30" s="427"/>
      <c r="S30" s="427"/>
      <c r="T30" s="434"/>
      <c r="U30" s="427"/>
      <c r="V30" s="427"/>
      <c r="W30" s="450"/>
      <c r="X30" s="450"/>
      <c r="Y30" s="427"/>
      <c r="Z30" s="427"/>
      <c r="AA30" s="450"/>
      <c r="AB30" s="450"/>
    </row>
    <row r="31" spans="1:28" ht="21.75" customHeight="1">
      <c r="A31" s="57" t="s">
        <v>263</v>
      </c>
      <c r="B31" s="65" t="s">
        <v>542</v>
      </c>
      <c r="C31" s="181" t="s">
        <v>264</v>
      </c>
      <c r="D31" s="182" t="s">
        <v>265</v>
      </c>
      <c r="E31" s="57" t="s">
        <v>263</v>
      </c>
      <c r="F31" s="65" t="s">
        <v>542</v>
      </c>
      <c r="G31" s="181" t="s">
        <v>264</v>
      </c>
      <c r="H31" s="182" t="s">
        <v>265</v>
      </c>
      <c r="I31" s="57" t="s">
        <v>263</v>
      </c>
      <c r="J31" s="65" t="s">
        <v>542</v>
      </c>
      <c r="K31" s="181" t="s">
        <v>264</v>
      </c>
      <c r="L31" s="182" t="s">
        <v>265</v>
      </c>
      <c r="M31" s="57" t="s">
        <v>263</v>
      </c>
      <c r="N31" s="65" t="s">
        <v>542</v>
      </c>
      <c r="O31" s="65" t="s">
        <v>264</v>
      </c>
      <c r="P31" s="33" t="s">
        <v>265</v>
      </c>
      <c r="Q31" s="57" t="s">
        <v>263</v>
      </c>
      <c r="R31" s="65" t="s">
        <v>468</v>
      </c>
      <c r="S31" s="65" t="s">
        <v>466</v>
      </c>
      <c r="T31" s="36" t="s">
        <v>467</v>
      </c>
      <c r="U31" s="107" t="s">
        <v>526</v>
      </c>
      <c r="V31" s="65" t="s">
        <v>468</v>
      </c>
      <c r="W31" s="181" t="s">
        <v>466</v>
      </c>
      <c r="X31" s="182" t="s">
        <v>467</v>
      </c>
      <c r="Y31" s="107" t="s">
        <v>526</v>
      </c>
      <c r="Z31" s="65" t="s">
        <v>468</v>
      </c>
      <c r="AA31" s="181" t="s">
        <v>466</v>
      </c>
      <c r="AB31" s="182" t="s">
        <v>467</v>
      </c>
    </row>
    <row r="32" spans="1:28" ht="21.75" customHeight="1">
      <c r="A32" s="66"/>
      <c r="B32" s="45" t="s">
        <v>694</v>
      </c>
      <c r="C32" s="241">
        <v>670</v>
      </c>
      <c r="D32" s="242"/>
      <c r="E32" s="44"/>
      <c r="F32" s="45" t="s">
        <v>403</v>
      </c>
      <c r="G32" s="265" t="s">
        <v>622</v>
      </c>
      <c r="H32" s="242" t="s">
        <v>622</v>
      </c>
      <c r="I32" s="44"/>
      <c r="J32" s="45" t="s">
        <v>205</v>
      </c>
      <c r="K32" s="265" t="s">
        <v>527</v>
      </c>
      <c r="L32" s="265" t="s">
        <v>527</v>
      </c>
      <c r="M32" s="66"/>
      <c r="N32" s="45"/>
      <c r="O32" s="158"/>
      <c r="P32" s="157"/>
      <c r="Q32" s="66"/>
      <c r="R32" s="45" t="s">
        <v>205</v>
      </c>
      <c r="S32" s="241">
        <v>360</v>
      </c>
      <c r="T32" s="242"/>
      <c r="U32" s="86"/>
      <c r="V32" s="45" t="s">
        <v>513</v>
      </c>
      <c r="W32" s="241">
        <v>2820</v>
      </c>
      <c r="X32" s="242"/>
      <c r="Y32" s="86"/>
      <c r="Z32" s="45" t="s">
        <v>205</v>
      </c>
      <c r="AA32" s="241">
        <v>1820</v>
      </c>
      <c r="AB32" s="242"/>
    </row>
    <row r="33" spans="1:28" ht="21.75" customHeight="1">
      <c r="A33" s="66"/>
      <c r="B33" s="45"/>
      <c r="C33" s="241"/>
      <c r="D33" s="320"/>
      <c r="E33" s="44"/>
      <c r="F33" s="45"/>
      <c r="G33" s="241"/>
      <c r="H33" s="320"/>
      <c r="I33" s="44"/>
      <c r="J33" s="45"/>
      <c r="K33" s="241"/>
      <c r="L33" s="243"/>
      <c r="M33" s="66"/>
      <c r="N33" s="45"/>
      <c r="O33" s="158"/>
      <c r="P33" s="321"/>
      <c r="Q33" s="66"/>
      <c r="R33" s="27" t="s">
        <v>201</v>
      </c>
      <c r="S33" s="241"/>
      <c r="T33" s="242"/>
      <c r="U33" s="86"/>
      <c r="V33" s="45" t="s">
        <v>512</v>
      </c>
      <c r="W33" s="241">
        <v>2200</v>
      </c>
      <c r="X33" s="242"/>
      <c r="Y33" s="86"/>
      <c r="Z33" s="27" t="s">
        <v>302</v>
      </c>
      <c r="AA33" s="265" t="s">
        <v>527</v>
      </c>
      <c r="AB33" s="242"/>
    </row>
    <row r="34" spans="1:28" ht="21.75" customHeight="1">
      <c r="A34" s="44"/>
      <c r="B34" s="28"/>
      <c r="C34" s="241"/>
      <c r="D34" s="253"/>
      <c r="E34" s="44"/>
      <c r="F34" s="28"/>
      <c r="G34" s="241"/>
      <c r="H34" s="253"/>
      <c r="I34" s="44"/>
      <c r="J34" s="28"/>
      <c r="K34" s="241"/>
      <c r="L34" s="243"/>
      <c r="M34" s="44"/>
      <c r="N34" s="27"/>
      <c r="O34" s="158"/>
      <c r="P34" s="4"/>
      <c r="Q34" s="44"/>
      <c r="R34" s="27"/>
      <c r="S34" s="241"/>
      <c r="T34" s="242"/>
      <c r="U34" s="86"/>
      <c r="V34" s="27" t="s">
        <v>302</v>
      </c>
      <c r="W34" s="265" t="s">
        <v>527</v>
      </c>
      <c r="X34" s="243"/>
      <c r="Y34" s="86"/>
      <c r="Z34" s="27"/>
      <c r="AA34" s="241"/>
      <c r="AB34" s="243"/>
    </row>
    <row r="35" spans="1:28" ht="21.75" customHeight="1" thickBot="1">
      <c r="A35" s="66"/>
      <c r="B35" s="45"/>
      <c r="C35" s="241"/>
      <c r="D35" s="253"/>
      <c r="E35" s="66"/>
      <c r="F35" s="45"/>
      <c r="G35" s="241"/>
      <c r="H35" s="253"/>
      <c r="I35" s="66"/>
      <c r="J35" s="45"/>
      <c r="K35" s="241"/>
      <c r="L35" s="243"/>
      <c r="M35" s="66"/>
      <c r="N35" s="45"/>
      <c r="O35" s="158"/>
      <c r="P35" s="4"/>
      <c r="Q35" s="44"/>
      <c r="R35" s="27"/>
      <c r="S35" s="241"/>
      <c r="T35" s="242"/>
      <c r="U35" s="646" t="s">
        <v>267</v>
      </c>
      <c r="V35" s="647"/>
      <c r="W35" s="249">
        <f>SUM(W32:W34)</f>
        <v>5020</v>
      </c>
      <c r="X35" s="254">
        <f>SUM(X32:X34)</f>
        <v>0</v>
      </c>
      <c r="Y35" s="86"/>
      <c r="Z35" s="27"/>
      <c r="AA35" s="241"/>
      <c r="AB35" s="243"/>
    </row>
    <row r="36" spans="1:28" ht="21.75" customHeight="1">
      <c r="A36" s="11"/>
      <c r="B36" s="10"/>
      <c r="C36" s="241"/>
      <c r="D36" s="253"/>
      <c r="E36" s="452"/>
      <c r="F36" s="453"/>
      <c r="G36" s="241"/>
      <c r="H36" s="253"/>
      <c r="I36" s="452"/>
      <c r="J36" s="453"/>
      <c r="K36" s="241"/>
      <c r="L36" s="243"/>
      <c r="M36" s="452"/>
      <c r="N36" s="453"/>
      <c r="O36" s="158"/>
      <c r="P36" s="4"/>
      <c r="Q36" s="44"/>
      <c r="R36" s="27"/>
      <c r="S36" s="241"/>
      <c r="T36" s="242"/>
      <c r="U36" s="769"/>
      <c r="V36" s="771" t="s">
        <v>454</v>
      </c>
      <c r="W36" s="771"/>
      <c r="X36" s="772"/>
      <c r="Y36" s="454"/>
      <c r="Z36" s="334"/>
      <c r="AA36" s="241"/>
      <c r="AB36" s="243"/>
    </row>
    <row r="37" spans="1:28" ht="21.75" customHeight="1" thickBot="1">
      <c r="A37" s="455"/>
      <c r="B37" s="334"/>
      <c r="C37" s="241"/>
      <c r="D37" s="253"/>
      <c r="E37" s="455"/>
      <c r="F37" s="334"/>
      <c r="G37" s="241"/>
      <c r="H37" s="253"/>
      <c r="I37" s="455"/>
      <c r="J37" s="334"/>
      <c r="K37" s="241"/>
      <c r="L37" s="243"/>
      <c r="M37" s="455"/>
      <c r="N37" s="334"/>
      <c r="O37" s="4"/>
      <c r="P37" s="4"/>
      <c r="Q37" s="44"/>
      <c r="R37" s="27"/>
      <c r="S37" s="241"/>
      <c r="T37" s="242"/>
      <c r="U37" s="770"/>
      <c r="V37" s="773"/>
      <c r="W37" s="773"/>
      <c r="X37" s="774"/>
      <c r="Y37" s="456"/>
      <c r="Z37" s="334"/>
      <c r="AA37" s="241"/>
      <c r="AB37" s="243"/>
    </row>
    <row r="38" spans="1:28" ht="21.75" customHeight="1">
      <c r="A38" s="44"/>
      <c r="B38" s="27"/>
      <c r="C38" s="241"/>
      <c r="D38" s="253"/>
      <c r="E38" s="44"/>
      <c r="F38" s="28"/>
      <c r="G38" s="241"/>
      <c r="H38" s="253"/>
      <c r="I38" s="44"/>
      <c r="J38" s="27"/>
      <c r="K38" s="241"/>
      <c r="L38" s="243"/>
      <c r="M38" s="44"/>
      <c r="N38" s="27"/>
      <c r="O38" s="158"/>
      <c r="P38" s="4"/>
      <c r="Q38" s="44"/>
      <c r="R38" s="27"/>
      <c r="S38" s="241"/>
      <c r="T38" s="242"/>
      <c r="U38" s="107" t="s">
        <v>600</v>
      </c>
      <c r="V38" s="65" t="s">
        <v>468</v>
      </c>
      <c r="W38" s="65" t="s">
        <v>466</v>
      </c>
      <c r="X38" s="33" t="s">
        <v>467</v>
      </c>
      <c r="Y38" s="86"/>
      <c r="Z38" s="27"/>
      <c r="AA38" s="241"/>
      <c r="AB38" s="243"/>
    </row>
    <row r="39" spans="1:28" ht="21.75" customHeight="1">
      <c r="A39" s="113"/>
      <c r="B39" s="111"/>
      <c r="C39" s="241"/>
      <c r="D39" s="253"/>
      <c r="E39" s="44"/>
      <c r="F39" s="28"/>
      <c r="G39" s="241"/>
      <c r="H39" s="253"/>
      <c r="I39" s="44"/>
      <c r="J39" s="27"/>
      <c r="K39" s="241"/>
      <c r="L39" s="243"/>
      <c r="M39" s="44"/>
      <c r="N39" s="27"/>
      <c r="O39" s="158"/>
      <c r="P39" s="4"/>
      <c r="Q39" s="44"/>
      <c r="R39" s="27"/>
      <c r="S39" s="241"/>
      <c r="T39" s="242"/>
      <c r="U39" s="86"/>
      <c r="V39" s="27" t="s">
        <v>452</v>
      </c>
      <c r="W39" s="241">
        <v>600</v>
      </c>
      <c r="X39" s="243"/>
      <c r="Y39" s="86"/>
      <c r="Z39" s="27"/>
      <c r="AA39" s="241"/>
      <c r="AB39" s="243"/>
    </row>
    <row r="40" spans="1:28" ht="21.75" customHeight="1">
      <c r="A40" s="113"/>
      <c r="B40" s="111"/>
      <c r="C40" s="241"/>
      <c r="D40" s="253"/>
      <c r="E40" s="86"/>
      <c r="F40" s="27"/>
      <c r="G40" s="241"/>
      <c r="H40" s="253"/>
      <c r="I40" s="86"/>
      <c r="J40" s="27"/>
      <c r="K40" s="241"/>
      <c r="L40" s="243"/>
      <c r="M40" s="86"/>
      <c r="N40" s="27"/>
      <c r="O40" s="158"/>
      <c r="P40" s="4"/>
      <c r="Q40" s="86"/>
      <c r="R40" s="27"/>
      <c r="S40" s="241"/>
      <c r="T40" s="242"/>
      <c r="U40" s="86"/>
      <c r="V40" s="27" t="s">
        <v>453</v>
      </c>
      <c r="W40" s="241">
        <v>3400</v>
      </c>
      <c r="X40" s="243"/>
      <c r="Y40" s="86"/>
      <c r="Z40" s="27"/>
      <c r="AA40" s="241"/>
      <c r="AB40" s="243"/>
    </row>
    <row r="41" spans="1:28" ht="21.75" customHeight="1">
      <c r="A41" s="66"/>
      <c r="B41" s="45"/>
      <c r="C41" s="241"/>
      <c r="D41" s="253"/>
      <c r="E41" s="122"/>
      <c r="F41" s="108"/>
      <c r="G41" s="241"/>
      <c r="H41" s="253"/>
      <c r="I41" s="66"/>
      <c r="J41" s="45"/>
      <c r="K41" s="241"/>
      <c r="L41" s="243"/>
      <c r="M41" s="66"/>
      <c r="N41" s="45"/>
      <c r="O41" s="158"/>
      <c r="P41" s="4"/>
      <c r="Q41" s="66"/>
      <c r="R41" s="45"/>
      <c r="S41" s="241"/>
      <c r="T41" s="253"/>
      <c r="U41" s="86"/>
      <c r="V41" s="27" t="s">
        <v>734</v>
      </c>
      <c r="W41" s="241">
        <v>3020</v>
      </c>
      <c r="X41" s="243"/>
      <c r="Y41" s="86"/>
      <c r="Z41" s="27"/>
      <c r="AA41" s="241"/>
      <c r="AB41" s="243"/>
    </row>
    <row r="42" spans="1:28" ht="21.75" customHeight="1" thickBot="1">
      <c r="A42" s="702" t="s">
        <v>267</v>
      </c>
      <c r="B42" s="703"/>
      <c r="C42" s="244">
        <f>SUM(C32:C41)</f>
        <v>670</v>
      </c>
      <c r="D42" s="254">
        <f>SUM(D32:D41)</f>
        <v>0</v>
      </c>
      <c r="E42" s="702" t="s">
        <v>267</v>
      </c>
      <c r="F42" s="703"/>
      <c r="G42" s="244"/>
      <c r="H42" s="254">
        <f>SUM(H32:H41)</f>
        <v>0</v>
      </c>
      <c r="I42" s="702" t="s">
        <v>267</v>
      </c>
      <c r="J42" s="703"/>
      <c r="K42" s="244">
        <f>SUM(K32:K41)</f>
        <v>0</v>
      </c>
      <c r="L42" s="254">
        <f>SUM(L32:L41)</f>
        <v>0</v>
      </c>
      <c r="M42" s="87"/>
      <c r="N42" s="61"/>
      <c r="O42" s="159">
        <f>SUM(O32:O41)</f>
        <v>0</v>
      </c>
      <c r="P42" s="160">
        <f>SUM(P32:P41)</f>
        <v>0</v>
      </c>
      <c r="Q42" s="730" t="s">
        <v>267</v>
      </c>
      <c r="R42" s="731"/>
      <c r="S42" s="244">
        <f>SUM(S32:S41)</f>
        <v>360</v>
      </c>
      <c r="T42" s="254">
        <f>SUM(T32:T41)</f>
        <v>0</v>
      </c>
      <c r="U42" s="646" t="s">
        <v>267</v>
      </c>
      <c r="V42" s="647"/>
      <c r="W42" s="244">
        <f>SUM(W39:W41)</f>
        <v>7020</v>
      </c>
      <c r="X42" s="254">
        <f>SUM(X39:X41)</f>
        <v>0</v>
      </c>
      <c r="Y42" s="646" t="s">
        <v>267</v>
      </c>
      <c r="Z42" s="647"/>
      <c r="AA42" s="244">
        <f>SUM(AA32:AA41)</f>
        <v>1820</v>
      </c>
      <c r="AB42" s="223">
        <f>SUM(AB32:AB41)</f>
        <v>0</v>
      </c>
    </row>
    <row r="43" spans="1:28" ht="21.75" customHeight="1" thickBot="1">
      <c r="A43" s="645">
        <v>45323</v>
      </c>
      <c r="B43" s="645"/>
      <c r="C43" s="109"/>
      <c r="D43" s="109"/>
      <c r="E43" s="109"/>
      <c r="F43" s="109"/>
      <c r="G43" s="135"/>
      <c r="H43" s="135"/>
      <c r="I43" s="134"/>
      <c r="J43" s="135"/>
      <c r="K43" s="135"/>
      <c r="L43" s="135"/>
      <c r="M43" s="134"/>
      <c r="N43" s="135"/>
      <c r="O43" s="52"/>
      <c r="P43" s="52"/>
      <c r="Q43" s="56"/>
      <c r="R43" s="52"/>
      <c r="S43" s="52"/>
      <c r="T43" s="56"/>
      <c r="U43" s="768"/>
      <c r="V43" s="768"/>
      <c r="W43" s="155"/>
      <c r="X43" s="156"/>
      <c r="Y43" s="659" t="s">
        <v>350</v>
      </c>
      <c r="Z43" s="690"/>
      <c r="AA43" s="246">
        <f>SUM(C42,G42,K42,O42,S42,W35,W42,AA42)</f>
        <v>14890</v>
      </c>
      <c r="AB43" s="223">
        <f>SUM(D42,H42,L42,P42,T42,X35,X42,AB42)</f>
        <v>0</v>
      </c>
    </row>
    <row r="44" spans="1:24" ht="20.25" customHeight="1">
      <c r="A44" s="70"/>
      <c r="B44" s="109"/>
      <c r="F44" s="433"/>
      <c r="G44" s="433"/>
      <c r="H44" s="433"/>
      <c r="I44" s="432"/>
      <c r="J44" s="433"/>
      <c r="K44" s="433"/>
      <c r="L44" s="433"/>
      <c r="M44" s="432"/>
      <c r="N44" s="433"/>
      <c r="O44" s="433"/>
      <c r="P44" s="433"/>
      <c r="Q44" s="432"/>
      <c r="R44" s="433"/>
      <c r="S44" s="433"/>
      <c r="T44" s="432"/>
      <c r="U44" s="420"/>
      <c r="V44" s="420"/>
      <c r="W44" s="420"/>
      <c r="X44" s="420"/>
    </row>
    <row r="45" spans="1:27" ht="20.25" customHeight="1">
      <c r="A45" s="70"/>
      <c r="B45" s="109"/>
      <c r="R45" s="147"/>
      <c r="U45" s="147"/>
      <c r="V45" s="331" t="s">
        <v>653</v>
      </c>
      <c r="W45" s="147" t="s">
        <v>650</v>
      </c>
      <c r="X45" s="147"/>
      <c r="Z45" s="149"/>
      <c r="AA45" s="147"/>
    </row>
    <row r="46" spans="1:24" ht="20.25" customHeight="1">
      <c r="A46" s="70"/>
      <c r="B46" s="109"/>
      <c r="U46" s="149"/>
      <c r="W46" s="147" t="s">
        <v>651</v>
      </c>
      <c r="X46" s="80"/>
    </row>
    <row r="47" spans="1:24" ht="20.25" customHeight="1">
      <c r="A47" s="70"/>
      <c r="B47" s="78"/>
      <c r="U47" s="149"/>
      <c r="W47" s="147" t="s">
        <v>652</v>
      </c>
      <c r="X47" s="150"/>
    </row>
    <row r="48" ht="20.25" customHeight="1"/>
    <row r="49" ht="20.25" customHeight="1"/>
  </sheetData>
  <sheetProtection/>
  <mergeCells count="61">
    <mergeCell ref="F1:I1"/>
    <mergeCell ref="U20:V20"/>
    <mergeCell ref="E42:F42"/>
    <mergeCell ref="E27:F27"/>
    <mergeCell ref="M6:P6"/>
    <mergeCell ref="Q6:T6"/>
    <mergeCell ref="Q42:R42"/>
    <mergeCell ref="I42:J42"/>
    <mergeCell ref="P3:Q3"/>
    <mergeCell ref="U27:V27"/>
    <mergeCell ref="Y6:AB6"/>
    <mergeCell ref="AA1:AB1"/>
    <mergeCell ref="U12:V12"/>
    <mergeCell ref="U11:V11"/>
    <mergeCell ref="I11:J11"/>
    <mergeCell ref="F4:I4"/>
    <mergeCell ref="S3:U3"/>
    <mergeCell ref="P4:U4"/>
    <mergeCell ref="E6:H6"/>
    <mergeCell ref="I6:L6"/>
    <mergeCell ref="A11:B11"/>
    <mergeCell ref="M11:N11"/>
    <mergeCell ref="A6:D6"/>
    <mergeCell ref="A4:B4"/>
    <mergeCell ref="D4:E4"/>
    <mergeCell ref="K3:N3"/>
    <mergeCell ref="K4:N4"/>
    <mergeCell ref="U28:V28"/>
    <mergeCell ref="Y27:Z27"/>
    <mergeCell ref="A12:C14"/>
    <mergeCell ref="A20:C22"/>
    <mergeCell ref="A19:B19"/>
    <mergeCell ref="F22:H22"/>
    <mergeCell ref="U19:V19"/>
    <mergeCell ref="Q19:R19"/>
    <mergeCell ref="A2:B2"/>
    <mergeCell ref="D2:E2"/>
    <mergeCell ref="F2:I2"/>
    <mergeCell ref="A3:B3"/>
    <mergeCell ref="D3:E3"/>
    <mergeCell ref="F3:I3"/>
    <mergeCell ref="AA4:AB4"/>
    <mergeCell ref="U35:V35"/>
    <mergeCell ref="I19:J19"/>
    <mergeCell ref="Y11:Z11"/>
    <mergeCell ref="Y12:Z12"/>
    <mergeCell ref="Y19:Z19"/>
    <mergeCell ref="Y20:Z20"/>
    <mergeCell ref="Q11:R11"/>
    <mergeCell ref="U6:X6"/>
    <mergeCell ref="Y28:Z28"/>
    <mergeCell ref="Y42:Z42"/>
    <mergeCell ref="A43:B43"/>
    <mergeCell ref="Y43:Z43"/>
    <mergeCell ref="A42:B42"/>
    <mergeCell ref="A27:B27"/>
    <mergeCell ref="A28:C30"/>
    <mergeCell ref="U43:V43"/>
    <mergeCell ref="U42:V42"/>
    <mergeCell ref="U36:U37"/>
    <mergeCell ref="V36:X37"/>
  </mergeCells>
  <printOptions/>
  <pageMargins left="0.3937007874015748" right="0.3937007874015748" top="0.1968503937007874" bottom="0.1968503937007874" header="0.5118110236220472" footer="0.5118110236220472"/>
  <pageSetup fitToHeight="1" fitToWidth="1" horizontalDpi="600" verticalDpi="600" orientation="landscape" paperSize="9" scale="54" r:id="rId1"/>
</worksheet>
</file>

<file path=xl/worksheets/sheet16.xml><?xml version="1.0" encoding="utf-8"?>
<worksheet xmlns="http://schemas.openxmlformats.org/spreadsheetml/2006/main" xmlns:r="http://schemas.openxmlformats.org/officeDocument/2006/relationships">
  <sheetPr>
    <pageSetUpPr fitToPage="1"/>
  </sheetPr>
  <dimension ref="A1:X43"/>
  <sheetViews>
    <sheetView zoomScale="65" zoomScaleNormal="65" zoomScalePageLayoutView="0" workbookViewId="0" topLeftCell="A1">
      <selection activeCell="W37" sqref="W37"/>
    </sheetView>
  </sheetViews>
  <sheetFormatPr defaultColWidth="9.00390625" defaultRowHeight="13.5"/>
  <cols>
    <col min="1" max="1" width="5.625" style="419" customWidth="1"/>
    <col min="2" max="2" width="13.125" style="333" customWidth="1"/>
    <col min="3" max="4" width="9.375" style="333" customWidth="1"/>
    <col min="5" max="5" width="5.75390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1:24" ht="40.5" customHeight="1">
      <c r="A1" s="277"/>
      <c r="F1" s="672" t="s">
        <v>251</v>
      </c>
      <c r="G1" s="672"/>
      <c r="H1" s="672"/>
      <c r="I1" s="672"/>
      <c r="W1" s="682" t="s">
        <v>515</v>
      </c>
      <c r="X1" s="682"/>
    </row>
    <row r="2" spans="1:14" ht="40.5" customHeight="1">
      <c r="A2" s="656" t="s">
        <v>137</v>
      </c>
      <c r="B2" s="656"/>
      <c r="D2" s="673" t="s">
        <v>357</v>
      </c>
      <c r="E2" s="674"/>
      <c r="F2" s="676">
        <f>'合計表'!E3</f>
        <v>0</v>
      </c>
      <c r="G2" s="677"/>
      <c r="H2" s="677"/>
      <c r="I2" s="678"/>
      <c r="J2" s="6"/>
      <c r="K2" s="420"/>
      <c r="L2" s="420"/>
      <c r="M2" s="420"/>
      <c r="N2" s="420"/>
    </row>
    <row r="3" spans="1:21"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518</v>
      </c>
      <c r="P3" s="676">
        <f>'合計表'!P4</f>
        <v>0</v>
      </c>
      <c r="Q3" s="678"/>
      <c r="R3" s="3" t="s">
        <v>358</v>
      </c>
      <c r="S3" s="676">
        <f>'北信１'!S3</f>
        <v>0</v>
      </c>
      <c r="T3" s="677"/>
      <c r="U3" s="678"/>
    </row>
    <row r="4" spans="1:24" ht="40.5" customHeight="1" thickBot="1">
      <c r="A4" s="670" t="s">
        <v>601</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X17+X28+X36</f>
        <v>0</v>
      </c>
      <c r="X4" s="683"/>
    </row>
    <row r="5" ht="9" customHeight="1" thickBot="1"/>
    <row r="6" spans="1:24" ht="21.75" customHeight="1" thickBot="1">
      <c r="A6" s="653" t="s">
        <v>520</v>
      </c>
      <c r="B6" s="654"/>
      <c r="C6" s="654"/>
      <c r="D6" s="655"/>
      <c r="E6" s="653" t="s">
        <v>578</v>
      </c>
      <c r="F6" s="654"/>
      <c r="G6" s="654"/>
      <c r="H6" s="655"/>
      <c r="I6" s="653" t="s">
        <v>602</v>
      </c>
      <c r="J6" s="654"/>
      <c r="K6" s="654"/>
      <c r="L6" s="655"/>
      <c r="M6" s="653" t="s">
        <v>580</v>
      </c>
      <c r="N6" s="654"/>
      <c r="O6" s="654"/>
      <c r="P6" s="655"/>
      <c r="Q6" s="653" t="s">
        <v>524</v>
      </c>
      <c r="R6" s="654"/>
      <c r="S6" s="654"/>
      <c r="T6" s="655"/>
      <c r="U6" s="653" t="s">
        <v>541</v>
      </c>
      <c r="V6" s="654"/>
      <c r="W6" s="654"/>
      <c r="X6" s="655"/>
    </row>
    <row r="7" spans="1:24" ht="21.75" customHeight="1">
      <c r="A7" s="116" t="s">
        <v>263</v>
      </c>
      <c r="B7" s="68" t="s">
        <v>542</v>
      </c>
      <c r="C7" s="68" t="s">
        <v>264</v>
      </c>
      <c r="D7" s="43" t="s">
        <v>265</v>
      </c>
      <c r="E7" s="116" t="s">
        <v>263</v>
      </c>
      <c r="F7" s="68" t="s">
        <v>542</v>
      </c>
      <c r="G7" s="68" t="s">
        <v>264</v>
      </c>
      <c r="H7" s="43" t="s">
        <v>265</v>
      </c>
      <c r="I7" s="116" t="s">
        <v>263</v>
      </c>
      <c r="J7" s="68" t="s">
        <v>542</v>
      </c>
      <c r="K7" s="68" t="s">
        <v>264</v>
      </c>
      <c r="L7" s="137" t="s">
        <v>265</v>
      </c>
      <c r="M7" s="116" t="s">
        <v>263</v>
      </c>
      <c r="N7" s="68" t="s">
        <v>542</v>
      </c>
      <c r="O7" s="68" t="s">
        <v>264</v>
      </c>
      <c r="P7" s="43" t="s">
        <v>265</v>
      </c>
      <c r="Q7" s="116" t="s">
        <v>263</v>
      </c>
      <c r="R7" s="68" t="s">
        <v>468</v>
      </c>
      <c r="S7" s="68" t="s">
        <v>466</v>
      </c>
      <c r="T7" s="110" t="s">
        <v>467</v>
      </c>
      <c r="U7" s="138" t="s">
        <v>526</v>
      </c>
      <c r="V7" s="68" t="s">
        <v>468</v>
      </c>
      <c r="W7" s="68" t="s">
        <v>466</v>
      </c>
      <c r="X7" s="43" t="s">
        <v>467</v>
      </c>
    </row>
    <row r="8" spans="1:24" ht="21.75" customHeight="1">
      <c r="A8" s="126"/>
      <c r="B8" s="23" t="s">
        <v>249</v>
      </c>
      <c r="C8" s="249">
        <v>820</v>
      </c>
      <c r="D8" s="242"/>
      <c r="E8" s="126"/>
      <c r="F8" s="23" t="s">
        <v>336</v>
      </c>
      <c r="G8" s="265" t="s">
        <v>527</v>
      </c>
      <c r="H8" s="299" t="s">
        <v>527</v>
      </c>
      <c r="I8" s="126"/>
      <c r="J8" s="23"/>
      <c r="K8" s="125"/>
      <c r="L8" s="58"/>
      <c r="M8" s="71"/>
      <c r="N8" s="27" t="s">
        <v>333</v>
      </c>
      <c r="O8" s="241">
        <v>530</v>
      </c>
      <c r="P8" s="275"/>
      <c r="Q8" s="71"/>
      <c r="R8" s="96" t="s">
        <v>249</v>
      </c>
      <c r="S8" s="241">
        <v>3250</v>
      </c>
      <c r="T8" s="275"/>
      <c r="U8" s="53"/>
      <c r="V8" s="27" t="s">
        <v>338</v>
      </c>
      <c r="W8" s="241">
        <v>1350</v>
      </c>
      <c r="X8" s="275"/>
    </row>
    <row r="9" spans="1:24" ht="21.75" customHeight="1">
      <c r="A9" s="44"/>
      <c r="B9" s="27" t="s">
        <v>331</v>
      </c>
      <c r="C9" s="241">
        <v>110</v>
      </c>
      <c r="D9" s="265"/>
      <c r="E9" s="44"/>
      <c r="F9" s="27"/>
      <c r="G9" s="241"/>
      <c r="H9" s="265"/>
      <c r="I9" s="44"/>
      <c r="J9" s="27"/>
      <c r="K9" s="28"/>
      <c r="L9" s="48"/>
      <c r="M9" s="71"/>
      <c r="N9" s="27" t="s">
        <v>409</v>
      </c>
      <c r="O9" s="241">
        <v>590</v>
      </c>
      <c r="P9" s="275"/>
      <c r="Q9" s="71"/>
      <c r="R9" s="96" t="s">
        <v>406</v>
      </c>
      <c r="S9" s="241">
        <v>2800</v>
      </c>
      <c r="T9" s="275"/>
      <c r="U9" s="53"/>
      <c r="V9" s="27" t="s">
        <v>339</v>
      </c>
      <c r="W9" s="241">
        <v>4400</v>
      </c>
      <c r="X9" s="275"/>
    </row>
    <row r="10" spans="1:24" ht="21.75" customHeight="1">
      <c r="A10" s="44"/>
      <c r="B10" s="27"/>
      <c r="C10" s="241"/>
      <c r="D10" s="265"/>
      <c r="E10" s="66"/>
      <c r="F10" s="27"/>
      <c r="G10" s="241"/>
      <c r="H10" s="265"/>
      <c r="I10" s="44"/>
      <c r="J10" s="27"/>
      <c r="K10" s="28"/>
      <c r="L10" s="48"/>
      <c r="M10" s="71"/>
      <c r="N10" s="305" t="s">
        <v>210</v>
      </c>
      <c r="O10" s="302" t="s">
        <v>618</v>
      </c>
      <c r="P10" s="298" t="s">
        <v>527</v>
      </c>
      <c r="Q10" s="71"/>
      <c r="R10" s="323" t="s">
        <v>332</v>
      </c>
      <c r="S10" s="302" t="s">
        <v>618</v>
      </c>
      <c r="T10" s="298" t="s">
        <v>603</v>
      </c>
      <c r="U10" s="74"/>
      <c r="V10" s="25"/>
      <c r="W10" s="251"/>
      <c r="X10" s="243"/>
    </row>
    <row r="11" spans="1:24" ht="21.75" customHeight="1">
      <c r="A11" s="41"/>
      <c r="B11" s="45"/>
      <c r="C11" s="249"/>
      <c r="D11" s="265"/>
      <c r="E11" s="41"/>
      <c r="F11" s="45"/>
      <c r="G11" s="249"/>
      <c r="H11" s="265"/>
      <c r="I11" s="41"/>
      <c r="J11" s="45"/>
      <c r="K11" s="125"/>
      <c r="L11" s="58"/>
      <c r="M11" s="105"/>
      <c r="N11" s="45" t="s">
        <v>334</v>
      </c>
      <c r="O11" s="241">
        <v>730</v>
      </c>
      <c r="P11" s="275"/>
      <c r="Q11" s="51"/>
      <c r="R11" s="96" t="s">
        <v>331</v>
      </c>
      <c r="S11" s="241">
        <v>2250</v>
      </c>
      <c r="T11" s="275"/>
      <c r="U11" s="86"/>
      <c r="V11" s="27" t="s">
        <v>743</v>
      </c>
      <c r="W11" s="241"/>
      <c r="X11" s="243"/>
    </row>
    <row r="12" spans="1:24" ht="21.75" customHeight="1">
      <c r="A12" s="44"/>
      <c r="B12" s="27"/>
      <c r="C12" s="241"/>
      <c r="D12" s="265"/>
      <c r="E12" s="66"/>
      <c r="F12" s="27"/>
      <c r="G12" s="241"/>
      <c r="H12" s="265"/>
      <c r="I12" s="44"/>
      <c r="J12" s="28"/>
      <c r="K12" s="28"/>
      <c r="L12" s="48"/>
      <c r="M12" s="51"/>
      <c r="N12" s="506" t="s">
        <v>404</v>
      </c>
      <c r="O12" s="462">
        <v>350</v>
      </c>
      <c r="P12" s="457"/>
      <c r="Q12" s="71"/>
      <c r="R12" s="20" t="s">
        <v>404</v>
      </c>
      <c r="S12" s="249">
        <v>1350</v>
      </c>
      <c r="T12" s="275"/>
      <c r="U12" s="86"/>
      <c r="V12" s="27"/>
      <c r="W12" s="241"/>
      <c r="X12" s="243"/>
    </row>
    <row r="13" spans="1:24" ht="21.75" customHeight="1">
      <c r="A13" s="113"/>
      <c r="B13" s="111"/>
      <c r="C13" s="241"/>
      <c r="D13" s="265"/>
      <c r="E13" s="86"/>
      <c r="F13" s="27"/>
      <c r="G13" s="241"/>
      <c r="H13" s="265"/>
      <c r="I13" s="86"/>
      <c r="J13" s="27"/>
      <c r="K13" s="28"/>
      <c r="L13" s="48"/>
      <c r="M13" s="71"/>
      <c r="N13" s="27" t="s">
        <v>405</v>
      </c>
      <c r="O13" s="241">
        <v>160</v>
      </c>
      <c r="P13" s="275"/>
      <c r="Q13" s="71"/>
      <c r="R13" s="96" t="s">
        <v>407</v>
      </c>
      <c r="S13" s="241">
        <v>1440</v>
      </c>
      <c r="T13" s="298"/>
      <c r="U13" s="86"/>
      <c r="V13" s="27"/>
      <c r="W13" s="241"/>
      <c r="X13" s="243"/>
    </row>
    <row r="14" spans="1:24" ht="21.75" customHeight="1">
      <c r="A14" s="140"/>
      <c r="B14" s="141"/>
      <c r="C14" s="249"/>
      <c r="D14" s="265"/>
      <c r="E14" s="100"/>
      <c r="F14" s="23"/>
      <c r="G14" s="249"/>
      <c r="H14" s="265"/>
      <c r="I14" s="100"/>
      <c r="J14" s="23"/>
      <c r="K14" s="125"/>
      <c r="L14" s="58"/>
      <c r="M14" s="22"/>
      <c r="N14" s="506" t="s">
        <v>335</v>
      </c>
      <c r="O14" s="302">
        <v>320</v>
      </c>
      <c r="P14" s="458"/>
      <c r="Q14" s="22"/>
      <c r="R14" s="567" t="s">
        <v>408</v>
      </c>
      <c r="S14" s="302" t="s">
        <v>618</v>
      </c>
      <c r="T14" s="298" t="s">
        <v>527</v>
      </c>
      <c r="U14" s="142"/>
      <c r="V14" s="23"/>
      <c r="W14" s="249"/>
      <c r="X14" s="243"/>
    </row>
    <row r="15" spans="1:24" ht="21.75" customHeight="1">
      <c r="A15" s="66"/>
      <c r="B15" s="27"/>
      <c r="C15" s="241"/>
      <c r="D15" s="265"/>
      <c r="E15" s="66"/>
      <c r="F15" s="27"/>
      <c r="G15" s="241"/>
      <c r="H15" s="265"/>
      <c r="I15" s="66"/>
      <c r="J15" s="27"/>
      <c r="K15" s="27"/>
      <c r="L15" s="48"/>
      <c r="M15" s="66"/>
      <c r="N15" s="25"/>
      <c r="O15" s="251"/>
      <c r="P15" s="253"/>
      <c r="Q15" s="66"/>
      <c r="R15" s="25"/>
      <c r="S15" s="251"/>
      <c r="T15" s="253"/>
      <c r="U15" s="86"/>
      <c r="V15" s="27"/>
      <c r="W15" s="241"/>
      <c r="X15" s="243"/>
    </row>
    <row r="16" spans="1:24" ht="21.75" customHeight="1" thickBot="1">
      <c r="A16" s="702" t="s">
        <v>267</v>
      </c>
      <c r="B16" s="703"/>
      <c r="C16" s="244">
        <f>SUM(C8:C15)</f>
        <v>930</v>
      </c>
      <c r="D16" s="254">
        <f>SUM(D8:D15)</f>
        <v>0</v>
      </c>
      <c r="E16" s="702" t="s">
        <v>267</v>
      </c>
      <c r="F16" s="703"/>
      <c r="G16" s="244"/>
      <c r="H16" s="254">
        <f>SUM(H8:H15)</f>
        <v>0</v>
      </c>
      <c r="I16" s="87"/>
      <c r="J16" s="62"/>
      <c r="K16" s="62"/>
      <c r="L16" s="19"/>
      <c r="M16" s="702" t="s">
        <v>267</v>
      </c>
      <c r="N16" s="703"/>
      <c r="O16" s="244">
        <f>SUM(O8:O15)</f>
        <v>2680</v>
      </c>
      <c r="P16" s="254">
        <f>SUM(P8:P15)</f>
        <v>0</v>
      </c>
      <c r="Q16" s="702" t="s">
        <v>474</v>
      </c>
      <c r="R16" s="703"/>
      <c r="S16" s="244">
        <f>SUM(S8:S15)</f>
        <v>11090</v>
      </c>
      <c r="T16" s="254">
        <f>SUM(T8:T15)</f>
        <v>0</v>
      </c>
      <c r="U16" s="646" t="s">
        <v>267</v>
      </c>
      <c r="V16" s="647"/>
      <c r="W16" s="244">
        <f>SUM(W8:W15)</f>
        <v>5750</v>
      </c>
      <c r="X16" s="223">
        <f>SUM(X8:X15)</f>
        <v>0</v>
      </c>
    </row>
    <row r="17" spans="1:24" ht="21.75" customHeight="1" thickBot="1">
      <c r="A17" s="693" t="s">
        <v>604</v>
      </c>
      <c r="B17" s="694"/>
      <c r="C17" s="695"/>
      <c r="D17" s="63"/>
      <c r="E17" s="56"/>
      <c r="F17" s="52"/>
      <c r="G17" s="52"/>
      <c r="H17" s="63"/>
      <c r="I17" s="56"/>
      <c r="J17" s="52"/>
      <c r="K17" s="52"/>
      <c r="L17" s="52"/>
      <c r="M17" s="70"/>
      <c r="N17" s="63"/>
      <c r="O17" s="63"/>
      <c r="P17" s="63"/>
      <c r="Q17" s="56"/>
      <c r="R17" s="63"/>
      <c r="S17" s="52"/>
      <c r="T17" s="70"/>
      <c r="U17" s="659" t="s">
        <v>350</v>
      </c>
      <c r="V17" s="690"/>
      <c r="W17" s="246">
        <f>C16+G16+O16+S16+W16</f>
        <v>20450</v>
      </c>
      <c r="X17" s="223">
        <f>D16+H16+P16+T16+X16</f>
        <v>0</v>
      </c>
    </row>
    <row r="18" spans="1:24" ht="21.75" customHeight="1" hidden="1">
      <c r="A18" s="699"/>
      <c r="B18" s="700"/>
      <c r="C18" s="701"/>
      <c r="D18" s="427"/>
      <c r="E18" s="434"/>
      <c r="F18" s="434"/>
      <c r="G18" s="427"/>
      <c r="H18" s="427"/>
      <c r="I18" s="434"/>
      <c r="J18" s="434"/>
      <c r="K18" s="427"/>
      <c r="L18" s="428"/>
      <c r="M18" s="434"/>
      <c r="N18" s="434"/>
      <c r="O18" s="427"/>
      <c r="P18" s="427"/>
      <c r="Q18" s="434"/>
      <c r="R18" s="434"/>
      <c r="S18" s="427"/>
      <c r="T18" s="434"/>
      <c r="U18" s="434"/>
      <c r="V18" s="434"/>
      <c r="W18" s="427"/>
      <c r="X18" s="427"/>
    </row>
    <row r="19" spans="1:24" ht="21.75" customHeight="1" thickBot="1">
      <c r="A19" s="696"/>
      <c r="B19" s="697"/>
      <c r="C19" s="698"/>
      <c r="D19" s="427"/>
      <c r="E19" s="429"/>
      <c r="F19" s="428"/>
      <c r="G19" s="428"/>
      <c r="H19" s="427"/>
      <c r="I19" s="429"/>
      <c r="J19" s="428"/>
      <c r="K19" s="428"/>
      <c r="L19" s="428"/>
      <c r="M19" s="434"/>
      <c r="N19" s="434"/>
      <c r="O19" s="428"/>
      <c r="P19" s="427"/>
      <c r="Q19" s="434"/>
      <c r="R19" s="434"/>
      <c r="S19" s="428"/>
      <c r="T19" s="434"/>
      <c r="U19" s="427"/>
      <c r="V19" s="427"/>
      <c r="W19" s="428"/>
      <c r="X19" s="427"/>
    </row>
    <row r="20" spans="1:24" ht="21.75" customHeight="1">
      <c r="A20" s="34" t="s">
        <v>263</v>
      </c>
      <c r="B20" s="64" t="s">
        <v>542</v>
      </c>
      <c r="C20" s="64" t="s">
        <v>264</v>
      </c>
      <c r="D20" s="38" t="s">
        <v>265</v>
      </c>
      <c r="E20" s="34" t="s">
        <v>263</v>
      </c>
      <c r="F20" s="64" t="s">
        <v>542</v>
      </c>
      <c r="G20" s="64" t="s">
        <v>264</v>
      </c>
      <c r="H20" s="38" t="s">
        <v>265</v>
      </c>
      <c r="I20" s="34" t="s">
        <v>263</v>
      </c>
      <c r="J20" s="64" t="s">
        <v>542</v>
      </c>
      <c r="K20" s="64" t="s">
        <v>264</v>
      </c>
      <c r="L20" s="18" t="s">
        <v>265</v>
      </c>
      <c r="M20" s="34" t="s">
        <v>263</v>
      </c>
      <c r="N20" s="64" t="s">
        <v>542</v>
      </c>
      <c r="O20" s="64" t="s">
        <v>264</v>
      </c>
      <c r="P20" s="38" t="s">
        <v>265</v>
      </c>
      <c r="Q20" s="34" t="s">
        <v>263</v>
      </c>
      <c r="R20" s="64" t="s">
        <v>468</v>
      </c>
      <c r="S20" s="64" t="s">
        <v>466</v>
      </c>
      <c r="T20" s="90" t="s">
        <v>467</v>
      </c>
      <c r="U20" s="59" t="s">
        <v>526</v>
      </c>
      <c r="V20" s="64" t="s">
        <v>468</v>
      </c>
      <c r="W20" s="64" t="s">
        <v>466</v>
      </c>
      <c r="X20" s="38" t="s">
        <v>467</v>
      </c>
    </row>
    <row r="21" spans="1:24" ht="21.75" customHeight="1">
      <c r="A21" s="113"/>
      <c r="B21" s="45" t="s">
        <v>211</v>
      </c>
      <c r="C21" s="241">
        <v>1260</v>
      </c>
      <c r="D21" s="242"/>
      <c r="E21" s="44"/>
      <c r="F21" s="28"/>
      <c r="G21" s="28"/>
      <c r="H21" s="50"/>
      <c r="I21" s="44"/>
      <c r="J21" s="45" t="s">
        <v>337</v>
      </c>
      <c r="K21" s="241" t="s">
        <v>657</v>
      </c>
      <c r="L21" s="243" t="s">
        <v>618</v>
      </c>
      <c r="M21" s="66"/>
      <c r="N21" s="23" t="s">
        <v>337</v>
      </c>
      <c r="O21" s="503">
        <v>2070</v>
      </c>
      <c r="P21" s="242"/>
      <c r="Q21" s="569"/>
      <c r="R21" s="307" t="s">
        <v>216</v>
      </c>
      <c r="S21" s="302">
        <v>3160</v>
      </c>
      <c r="T21" s="299"/>
      <c r="U21" s="74"/>
      <c r="V21" s="27"/>
      <c r="W21" s="178"/>
      <c r="X21" s="183"/>
    </row>
    <row r="22" spans="1:24" ht="21.75" customHeight="1">
      <c r="A22" s="66"/>
      <c r="B22" s="27"/>
      <c r="C22" s="241"/>
      <c r="D22" s="253"/>
      <c r="E22" s="66"/>
      <c r="F22" s="27"/>
      <c r="G22" s="27"/>
      <c r="H22" s="50"/>
      <c r="I22" s="66"/>
      <c r="J22" s="27"/>
      <c r="K22" s="241"/>
      <c r="L22" s="243"/>
      <c r="M22" s="105"/>
      <c r="N22" s="27" t="s">
        <v>643</v>
      </c>
      <c r="O22" s="241">
        <v>990</v>
      </c>
      <c r="P22" s="268"/>
      <c r="Q22" s="569"/>
      <c r="R22" s="305" t="s">
        <v>217</v>
      </c>
      <c r="S22" s="302">
        <v>1520</v>
      </c>
      <c r="T22" s="299"/>
      <c r="U22" s="86"/>
      <c r="V22" s="27"/>
      <c r="W22" s="178"/>
      <c r="X22" s="183"/>
    </row>
    <row r="23" spans="1:24" ht="21.75" customHeight="1">
      <c r="A23" s="113"/>
      <c r="B23" s="45"/>
      <c r="C23" s="241"/>
      <c r="D23" s="253"/>
      <c r="E23" s="44"/>
      <c r="F23" s="45"/>
      <c r="G23" s="28"/>
      <c r="H23" s="50"/>
      <c r="I23" s="44"/>
      <c r="J23" s="28"/>
      <c r="K23" s="241"/>
      <c r="L23" s="243"/>
      <c r="M23" s="71"/>
      <c r="N23" s="27" t="s">
        <v>332</v>
      </c>
      <c r="O23" s="241">
        <v>470</v>
      </c>
      <c r="P23" s="268"/>
      <c r="Q23" s="44"/>
      <c r="R23" s="27" t="s">
        <v>340</v>
      </c>
      <c r="S23" s="241">
        <v>4100</v>
      </c>
      <c r="T23" s="242"/>
      <c r="U23" s="86"/>
      <c r="V23" s="27"/>
      <c r="W23" s="178"/>
      <c r="X23" s="183"/>
    </row>
    <row r="24" spans="1:24" ht="21.75" customHeight="1">
      <c r="A24" s="113"/>
      <c r="B24" s="111"/>
      <c r="C24" s="241"/>
      <c r="D24" s="253"/>
      <c r="E24" s="44"/>
      <c r="F24" s="28"/>
      <c r="G24" s="28"/>
      <c r="H24" s="50"/>
      <c r="I24" s="44"/>
      <c r="J24" s="28"/>
      <c r="K24" s="241"/>
      <c r="L24" s="243"/>
      <c r="M24" s="44"/>
      <c r="N24" s="28"/>
      <c r="O24" s="241"/>
      <c r="P24" s="243"/>
      <c r="Q24" s="44"/>
      <c r="R24" s="27" t="s">
        <v>291</v>
      </c>
      <c r="S24" s="241">
        <v>1050</v>
      </c>
      <c r="T24" s="242"/>
      <c r="U24" s="74"/>
      <c r="V24" s="27"/>
      <c r="W24" s="178"/>
      <c r="X24" s="183"/>
    </row>
    <row r="25" spans="1:24" ht="21.75" customHeight="1">
      <c r="A25" s="113"/>
      <c r="B25" s="111"/>
      <c r="C25" s="241"/>
      <c r="D25" s="253"/>
      <c r="E25" s="66"/>
      <c r="F25" s="27"/>
      <c r="G25" s="27"/>
      <c r="H25" s="50"/>
      <c r="I25" s="66"/>
      <c r="J25" s="27"/>
      <c r="K25" s="241"/>
      <c r="L25" s="243"/>
      <c r="M25" s="66"/>
      <c r="N25" s="27"/>
      <c r="O25" s="241"/>
      <c r="P25" s="243"/>
      <c r="Q25" s="66"/>
      <c r="R25" s="23" t="s">
        <v>410</v>
      </c>
      <c r="S25" s="249">
        <v>650</v>
      </c>
      <c r="T25" s="242"/>
      <c r="U25" s="86"/>
      <c r="V25" s="27"/>
      <c r="W25" s="178"/>
      <c r="X25" s="183"/>
    </row>
    <row r="26" spans="1:24" ht="21.75" customHeight="1">
      <c r="A26" s="66"/>
      <c r="B26" s="45"/>
      <c r="C26" s="241"/>
      <c r="D26" s="253"/>
      <c r="E26" s="66"/>
      <c r="F26" s="27"/>
      <c r="G26" s="27"/>
      <c r="H26" s="50"/>
      <c r="I26" s="66"/>
      <c r="J26" s="27"/>
      <c r="K26" s="241"/>
      <c r="L26" s="243"/>
      <c r="M26" s="66"/>
      <c r="N26" s="27"/>
      <c r="O26" s="241"/>
      <c r="P26" s="243"/>
      <c r="Q26" s="105"/>
      <c r="R26" s="45" t="s">
        <v>332</v>
      </c>
      <c r="S26" s="241">
        <v>1750</v>
      </c>
      <c r="T26" s="269"/>
      <c r="U26" s="86"/>
      <c r="V26" s="27"/>
      <c r="W26" s="178"/>
      <c r="X26" s="183"/>
    </row>
    <row r="27" spans="1:24" ht="21.75" customHeight="1" thickBot="1">
      <c r="A27" s="646" t="s">
        <v>267</v>
      </c>
      <c r="B27" s="647"/>
      <c r="C27" s="244">
        <f>SUM(C21:C26)</f>
        <v>1260</v>
      </c>
      <c r="D27" s="254">
        <f>SUM(D21:D26)</f>
        <v>0</v>
      </c>
      <c r="E27" s="46"/>
      <c r="F27" s="61"/>
      <c r="G27" s="69"/>
      <c r="H27" s="40"/>
      <c r="I27" s="702" t="s">
        <v>267</v>
      </c>
      <c r="J27" s="703"/>
      <c r="K27" s="244"/>
      <c r="L27" s="254">
        <f>SUM(L21:L26)</f>
        <v>0</v>
      </c>
      <c r="M27" s="702" t="s">
        <v>267</v>
      </c>
      <c r="N27" s="703"/>
      <c r="O27" s="244">
        <f>SUM(O21:O26)</f>
        <v>3530</v>
      </c>
      <c r="P27" s="254">
        <f>SUM(P21:P26)</f>
        <v>0</v>
      </c>
      <c r="Q27" s="702" t="s">
        <v>267</v>
      </c>
      <c r="R27" s="760"/>
      <c r="S27" s="247">
        <f>SUM(S21:S26)</f>
        <v>12230</v>
      </c>
      <c r="T27" s="254">
        <f>SUM(T21:T26)</f>
        <v>0</v>
      </c>
      <c r="U27" s="24"/>
      <c r="V27" s="62"/>
      <c r="W27" s="179"/>
      <c r="X27" s="184"/>
    </row>
    <row r="28" spans="1:24" ht="21.75" customHeight="1" thickBot="1">
      <c r="A28" s="693" t="s">
        <v>348</v>
      </c>
      <c r="B28" s="694"/>
      <c r="C28" s="695"/>
      <c r="D28" s="63"/>
      <c r="E28" s="56"/>
      <c r="F28" s="52"/>
      <c r="G28" s="52"/>
      <c r="H28" s="63"/>
      <c r="I28" s="56"/>
      <c r="J28" s="52"/>
      <c r="K28" s="52"/>
      <c r="L28" s="52"/>
      <c r="M28" s="70"/>
      <c r="N28" s="70"/>
      <c r="O28" s="70"/>
      <c r="P28" s="70"/>
      <c r="Q28" s="56"/>
      <c r="R28" s="63"/>
      <c r="S28" s="52"/>
      <c r="T28" s="70"/>
      <c r="U28" s="659" t="s">
        <v>350</v>
      </c>
      <c r="V28" s="690"/>
      <c r="W28" s="246">
        <f>C27+O27+S27+K27</f>
        <v>17020</v>
      </c>
      <c r="X28" s="214">
        <f>SUM(D27,H27,L27,P27,T27,X27)</f>
        <v>0</v>
      </c>
    </row>
    <row r="29" spans="1:24" ht="21.75" customHeight="1" hidden="1">
      <c r="A29" s="699"/>
      <c r="B29" s="700"/>
      <c r="C29" s="701"/>
      <c r="D29" s="427"/>
      <c r="E29" s="434"/>
      <c r="F29" s="427"/>
      <c r="G29" s="427"/>
      <c r="H29" s="427"/>
      <c r="I29" s="434"/>
      <c r="J29" s="427"/>
      <c r="K29" s="427"/>
      <c r="L29" s="428"/>
      <c r="M29" s="434"/>
      <c r="N29" s="434"/>
      <c r="O29" s="427"/>
      <c r="P29" s="427"/>
      <c r="Q29" s="434"/>
      <c r="R29" s="427"/>
      <c r="S29" s="427"/>
      <c r="T29" s="434"/>
      <c r="U29" s="427"/>
      <c r="V29" s="427"/>
      <c r="W29" s="427"/>
      <c r="X29" s="427"/>
    </row>
    <row r="30" spans="1:24" ht="21.75" customHeight="1" thickBot="1">
      <c r="A30" s="696"/>
      <c r="B30" s="697"/>
      <c r="C30" s="698"/>
      <c r="D30" s="427"/>
      <c r="E30" s="434"/>
      <c r="F30" s="427"/>
      <c r="G30" s="427"/>
      <c r="H30" s="427"/>
      <c r="I30" s="434"/>
      <c r="J30" s="427"/>
      <c r="K30" s="427"/>
      <c r="L30" s="428"/>
      <c r="M30" s="434"/>
      <c r="N30" s="427"/>
      <c r="O30" s="427"/>
      <c r="P30" s="427"/>
      <c r="Q30" s="434"/>
      <c r="R30" s="427"/>
      <c r="S30" s="427"/>
      <c r="T30" s="434"/>
      <c r="U30" s="427"/>
      <c r="V30" s="427"/>
      <c r="W30" s="427"/>
      <c r="X30" s="427"/>
    </row>
    <row r="31" spans="1:24" ht="21.75" customHeight="1">
      <c r="A31" s="34" t="s">
        <v>263</v>
      </c>
      <c r="B31" s="64" t="s">
        <v>542</v>
      </c>
      <c r="C31" s="64" t="s">
        <v>264</v>
      </c>
      <c r="D31" s="38" t="s">
        <v>265</v>
      </c>
      <c r="E31" s="34" t="s">
        <v>263</v>
      </c>
      <c r="F31" s="64" t="s">
        <v>542</v>
      </c>
      <c r="G31" s="64" t="s">
        <v>264</v>
      </c>
      <c r="H31" s="38" t="s">
        <v>265</v>
      </c>
      <c r="I31" s="34" t="s">
        <v>263</v>
      </c>
      <c r="J31" s="64" t="s">
        <v>542</v>
      </c>
      <c r="K31" s="64" t="s">
        <v>264</v>
      </c>
      <c r="L31" s="18" t="s">
        <v>265</v>
      </c>
      <c r="M31" s="34" t="s">
        <v>263</v>
      </c>
      <c r="N31" s="65" t="s">
        <v>542</v>
      </c>
      <c r="O31" s="65" t="s">
        <v>264</v>
      </c>
      <c r="P31" s="38" t="s">
        <v>265</v>
      </c>
      <c r="Q31" s="34" t="s">
        <v>263</v>
      </c>
      <c r="R31" s="65" t="s">
        <v>468</v>
      </c>
      <c r="S31" s="65" t="s">
        <v>466</v>
      </c>
      <c r="T31" s="90" t="s">
        <v>467</v>
      </c>
      <c r="U31" s="59" t="s">
        <v>526</v>
      </c>
      <c r="V31" s="65" t="s">
        <v>468</v>
      </c>
      <c r="W31" s="65" t="s">
        <v>466</v>
      </c>
      <c r="X31" s="38" t="s">
        <v>467</v>
      </c>
    </row>
    <row r="32" spans="1:24" ht="21.75" customHeight="1">
      <c r="A32" s="44"/>
      <c r="B32" s="27" t="s">
        <v>219</v>
      </c>
      <c r="C32" s="241">
        <v>840</v>
      </c>
      <c r="D32" s="242"/>
      <c r="E32" s="44"/>
      <c r="F32" s="27" t="s">
        <v>219</v>
      </c>
      <c r="G32" s="265" t="s">
        <v>527</v>
      </c>
      <c r="H32" s="299" t="s">
        <v>527</v>
      </c>
      <c r="I32" s="44"/>
      <c r="J32" s="28"/>
      <c r="K32" s="28"/>
      <c r="L32" s="48"/>
      <c r="M32" s="71"/>
      <c r="N32" s="506" t="s">
        <v>219</v>
      </c>
      <c r="O32" s="462">
        <v>1280</v>
      </c>
      <c r="P32" s="457"/>
      <c r="Q32" s="71"/>
      <c r="R32" s="27" t="s">
        <v>219</v>
      </c>
      <c r="S32" s="241">
        <v>5060</v>
      </c>
      <c r="T32" s="275"/>
      <c r="U32" s="51"/>
      <c r="V32" s="293" t="s">
        <v>717</v>
      </c>
      <c r="W32" s="241">
        <v>1390</v>
      </c>
      <c r="X32" s="268"/>
    </row>
    <row r="33" spans="1:24" ht="21.75" customHeight="1">
      <c r="A33" s="66"/>
      <c r="B33" s="45"/>
      <c r="C33" s="241"/>
      <c r="D33" s="253"/>
      <c r="E33" s="66"/>
      <c r="F33" s="45"/>
      <c r="G33" s="241"/>
      <c r="H33" s="253"/>
      <c r="I33" s="66"/>
      <c r="J33" s="45"/>
      <c r="K33" s="28"/>
      <c r="L33" s="48"/>
      <c r="M33" s="66"/>
      <c r="N33" s="459"/>
      <c r="O33" s="460"/>
      <c r="P33" s="461"/>
      <c r="Q33" s="105"/>
      <c r="R33" s="97" t="s">
        <v>220</v>
      </c>
      <c r="S33" s="241" t="s">
        <v>718</v>
      </c>
      <c r="T33" s="298" t="s">
        <v>527</v>
      </c>
      <c r="U33" s="86"/>
      <c r="V33" s="25"/>
      <c r="W33" s="251"/>
      <c r="X33" s="250"/>
    </row>
    <row r="34" spans="1:24" ht="21.75" customHeight="1">
      <c r="A34" s="113"/>
      <c r="B34" s="111"/>
      <c r="C34" s="241"/>
      <c r="D34" s="253"/>
      <c r="E34" s="44"/>
      <c r="F34" s="28"/>
      <c r="G34" s="241"/>
      <c r="H34" s="253"/>
      <c r="I34" s="44"/>
      <c r="J34" s="28"/>
      <c r="K34" s="28"/>
      <c r="L34" s="48"/>
      <c r="M34" s="44"/>
      <c r="N34" s="28"/>
      <c r="O34" s="241"/>
      <c r="P34" s="243"/>
      <c r="Q34" s="66"/>
      <c r="R34" s="25"/>
      <c r="S34" s="251"/>
      <c r="T34" s="253"/>
      <c r="U34" s="74"/>
      <c r="V34" s="27"/>
      <c r="W34" s="241"/>
      <c r="X34" s="250"/>
    </row>
    <row r="35" spans="1:24" ht="21.75" customHeight="1" thickBot="1">
      <c r="A35" s="646" t="s">
        <v>267</v>
      </c>
      <c r="B35" s="647"/>
      <c r="C35" s="244">
        <f>SUM(C32:C34)</f>
        <v>840</v>
      </c>
      <c r="D35" s="254">
        <f>SUM(D32:D34)</f>
        <v>0</v>
      </c>
      <c r="E35" s="646" t="s">
        <v>267</v>
      </c>
      <c r="F35" s="647"/>
      <c r="G35" s="244"/>
      <c r="H35" s="254">
        <f>SUM(H32:H34)</f>
        <v>0</v>
      </c>
      <c r="I35" s="87"/>
      <c r="J35" s="62"/>
      <c r="K35" s="62"/>
      <c r="L35" s="19"/>
      <c r="M35" s="646" t="s">
        <v>267</v>
      </c>
      <c r="N35" s="647"/>
      <c r="O35" s="244">
        <f>SUM(O32:O34)</f>
        <v>1280</v>
      </c>
      <c r="P35" s="254">
        <f>SUM(P32:P34)</f>
        <v>0</v>
      </c>
      <c r="Q35" s="702" t="s">
        <v>267</v>
      </c>
      <c r="R35" s="703"/>
      <c r="S35" s="244">
        <f>SUM(S32:S34)</f>
        <v>5060</v>
      </c>
      <c r="T35" s="254">
        <f>SUM(T32:T34)</f>
        <v>0</v>
      </c>
      <c r="U35" s="702" t="s">
        <v>267</v>
      </c>
      <c r="V35" s="703"/>
      <c r="W35" s="244">
        <f>SUM(W32:W34)</f>
        <v>1390</v>
      </c>
      <c r="X35" s="223">
        <f>SUM(X32:X34)</f>
        <v>0</v>
      </c>
    </row>
    <row r="36" spans="1:24" ht="21.75" customHeight="1" thickBot="1">
      <c r="A36" s="645">
        <v>45323</v>
      </c>
      <c r="B36" s="645"/>
      <c r="C36" s="52"/>
      <c r="D36" s="52"/>
      <c r="E36" s="56"/>
      <c r="F36" s="52"/>
      <c r="G36" s="52"/>
      <c r="H36" s="52"/>
      <c r="I36" s="56"/>
      <c r="J36" s="63"/>
      <c r="K36" s="52"/>
      <c r="L36" s="52"/>
      <c r="M36" s="56"/>
      <c r="N36" s="63"/>
      <c r="O36" s="52"/>
      <c r="P36" s="52"/>
      <c r="Q36" s="70"/>
      <c r="R36" s="63"/>
      <c r="S36" s="63"/>
      <c r="T36" s="70"/>
      <c r="U36" s="659" t="s">
        <v>350</v>
      </c>
      <c r="V36" s="690"/>
      <c r="W36" s="246">
        <f>C35+G35+O35+S35+W35</f>
        <v>8570</v>
      </c>
      <c r="X36" s="266">
        <f>D35+P35+L35+H35+T35+X35</f>
        <v>0</v>
      </c>
    </row>
    <row r="37" spans="1:24" ht="20.25" customHeight="1">
      <c r="A37" s="70" t="s">
        <v>551</v>
      </c>
      <c r="B37" s="776" t="s">
        <v>221</v>
      </c>
      <c r="C37" s="776"/>
      <c r="D37" s="776"/>
      <c r="E37" s="434"/>
      <c r="F37" s="434"/>
      <c r="G37" s="109"/>
      <c r="H37" s="428"/>
      <c r="I37" s="70"/>
      <c r="J37" s="109"/>
      <c r="K37" s="428"/>
      <c r="L37" s="428"/>
      <c r="M37" s="429"/>
      <c r="N37" s="427"/>
      <c r="O37" s="428"/>
      <c r="P37" s="428"/>
      <c r="Q37" s="429"/>
      <c r="R37" s="427"/>
      <c r="S37" s="428"/>
      <c r="T37" s="429"/>
      <c r="U37" s="427"/>
      <c r="V37" s="427"/>
      <c r="W37" s="428"/>
      <c r="X37" s="428"/>
    </row>
    <row r="38" spans="1:24" ht="20.25" customHeight="1">
      <c r="A38" s="77"/>
      <c r="B38" s="78"/>
      <c r="C38" s="499"/>
      <c r="D38" s="499"/>
      <c r="E38" s="499"/>
      <c r="F38" s="499"/>
      <c r="G38" s="447"/>
      <c r="H38" s="427"/>
      <c r="I38" s="434"/>
      <c r="J38" s="427"/>
      <c r="K38" s="427"/>
      <c r="L38" s="427"/>
      <c r="M38" s="434"/>
      <c r="N38" s="427"/>
      <c r="O38" s="147"/>
      <c r="P38" s="427"/>
      <c r="Q38" s="434"/>
      <c r="R38" s="331" t="s">
        <v>653</v>
      </c>
      <c r="S38" s="147" t="s">
        <v>650</v>
      </c>
      <c r="T38" s="147"/>
      <c r="U38" s="427"/>
      <c r="V38" s="149"/>
      <c r="W38" s="147"/>
      <c r="X38" s="80"/>
    </row>
    <row r="39" spans="1:24" ht="20.25" customHeight="1">
      <c r="A39" s="77"/>
      <c r="B39" s="78"/>
      <c r="E39" s="434"/>
      <c r="F39" s="434"/>
      <c r="G39" s="447"/>
      <c r="H39" s="109"/>
      <c r="I39" s="434"/>
      <c r="J39" s="427"/>
      <c r="K39" s="427"/>
      <c r="L39" s="427"/>
      <c r="M39" s="434"/>
      <c r="N39" s="427"/>
      <c r="O39" s="427"/>
      <c r="P39" s="427"/>
      <c r="Q39" s="434"/>
      <c r="S39" s="147" t="s">
        <v>651</v>
      </c>
      <c r="T39" s="434"/>
      <c r="U39" s="427"/>
      <c r="V39" s="427"/>
      <c r="W39" s="427"/>
      <c r="X39" s="427"/>
    </row>
    <row r="40" spans="1:24" ht="20.25" customHeight="1">
      <c r="A40" s="70"/>
      <c r="B40" s="55"/>
      <c r="C40" s="446"/>
      <c r="D40" s="446"/>
      <c r="E40" s="446"/>
      <c r="F40" s="446"/>
      <c r="G40" s="447"/>
      <c r="H40" s="447"/>
      <c r="I40" s="434"/>
      <c r="J40" s="434"/>
      <c r="K40" s="428"/>
      <c r="L40" s="428"/>
      <c r="M40" s="434"/>
      <c r="N40" s="434"/>
      <c r="O40" s="428"/>
      <c r="P40" s="428"/>
      <c r="Q40" s="434"/>
      <c r="S40" s="147" t="s">
        <v>652</v>
      </c>
      <c r="T40" s="429"/>
      <c r="V40" s="148"/>
      <c r="W40" s="428"/>
      <c r="X40" s="428"/>
    </row>
    <row r="41" spans="1:24" ht="20.25" customHeight="1">
      <c r="A41" s="70"/>
      <c r="B41" s="55"/>
      <c r="C41" s="433"/>
      <c r="D41" s="433"/>
      <c r="E41" s="432"/>
      <c r="F41" s="433"/>
      <c r="G41" s="433"/>
      <c r="H41" s="447"/>
      <c r="I41" s="448"/>
      <c r="J41" s="447"/>
      <c r="K41" s="447"/>
      <c r="L41" s="447"/>
      <c r="M41" s="434"/>
      <c r="N41" s="434"/>
      <c r="O41" s="447"/>
      <c r="P41" s="447"/>
      <c r="Q41" s="434"/>
      <c r="R41" s="434"/>
      <c r="S41" s="447"/>
      <c r="T41" s="448"/>
      <c r="W41" s="80"/>
      <c r="X41" s="80"/>
    </row>
    <row r="42" spans="8:24" ht="20.25" customHeight="1">
      <c r="H42" s="447"/>
      <c r="I42" s="448"/>
      <c r="J42" s="447"/>
      <c r="K42" s="447"/>
      <c r="L42" s="447"/>
      <c r="M42" s="448"/>
      <c r="N42" s="447"/>
      <c r="O42" s="447"/>
      <c r="P42" s="447"/>
      <c r="Q42" s="448"/>
      <c r="R42" s="447"/>
      <c r="S42" s="447"/>
      <c r="T42" s="448"/>
      <c r="X42" s="80"/>
    </row>
    <row r="43" spans="8:24" ht="26.25" customHeight="1">
      <c r="H43" s="433"/>
      <c r="I43" s="432"/>
      <c r="J43" s="433"/>
      <c r="K43" s="433"/>
      <c r="L43" s="433"/>
      <c r="M43" s="432"/>
      <c r="N43" s="433"/>
      <c r="O43" s="433"/>
      <c r="P43" s="433"/>
      <c r="Q43" s="432"/>
      <c r="R43" s="433"/>
      <c r="S43" s="433"/>
      <c r="T43" s="432"/>
      <c r="U43" s="149"/>
      <c r="V43" s="147"/>
      <c r="W43" s="150"/>
      <c r="X43" s="150"/>
    </row>
  </sheetData>
  <sheetProtection/>
  <mergeCells count="44">
    <mergeCell ref="A6:D6"/>
    <mergeCell ref="E6:H6"/>
    <mergeCell ref="I6:L6"/>
    <mergeCell ref="M6:P6"/>
    <mergeCell ref="Q6:T6"/>
    <mergeCell ref="U6:X6"/>
    <mergeCell ref="U36:V36"/>
    <mergeCell ref="W1:X1"/>
    <mergeCell ref="K4:N4"/>
    <mergeCell ref="W4:X4"/>
    <mergeCell ref="P4:U4"/>
    <mergeCell ref="P3:Q3"/>
    <mergeCell ref="U35:V35"/>
    <mergeCell ref="U16:V16"/>
    <mergeCell ref="S3:U3"/>
    <mergeCell ref="U28:V28"/>
    <mergeCell ref="F1:I1"/>
    <mergeCell ref="F4:I4"/>
    <mergeCell ref="F2:I2"/>
    <mergeCell ref="M35:N35"/>
    <mergeCell ref="M27:N27"/>
    <mergeCell ref="Q27:R27"/>
    <mergeCell ref="Q35:R35"/>
    <mergeCell ref="Q16:R16"/>
    <mergeCell ref="A35:B35"/>
    <mergeCell ref="B37:D37"/>
    <mergeCell ref="I27:J27"/>
    <mergeCell ref="K3:N3"/>
    <mergeCell ref="M16:N16"/>
    <mergeCell ref="E16:F16"/>
    <mergeCell ref="E35:F35"/>
    <mergeCell ref="A27:B27"/>
    <mergeCell ref="D4:E4"/>
    <mergeCell ref="F3:I3"/>
    <mergeCell ref="U17:V17"/>
    <mergeCell ref="A2:B2"/>
    <mergeCell ref="D2:E2"/>
    <mergeCell ref="A36:B36"/>
    <mergeCell ref="A17:C19"/>
    <mergeCell ref="A28:C30"/>
    <mergeCell ref="A16:B16"/>
    <mergeCell ref="A4:B4"/>
    <mergeCell ref="A3:B3"/>
    <mergeCell ref="D3:E3"/>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1:X44"/>
  <sheetViews>
    <sheetView zoomScale="65" zoomScaleNormal="65" zoomScalePageLayoutView="0" workbookViewId="0" topLeftCell="A1">
      <selection activeCell="A40" sqref="A40"/>
    </sheetView>
  </sheetViews>
  <sheetFormatPr defaultColWidth="9.00390625" defaultRowHeight="13.5"/>
  <cols>
    <col min="1" max="1" width="5.625" style="419" customWidth="1"/>
    <col min="2" max="2" width="13.125" style="333" customWidth="1"/>
    <col min="3" max="3" width="9.25390625" style="333" customWidth="1"/>
    <col min="4"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1:24" ht="40.5" customHeight="1">
      <c r="A1" s="277"/>
      <c r="F1" s="672" t="s">
        <v>251</v>
      </c>
      <c r="G1" s="672"/>
      <c r="H1" s="672"/>
      <c r="I1" s="672"/>
      <c r="W1" s="682" t="s">
        <v>515</v>
      </c>
      <c r="X1" s="682"/>
    </row>
    <row r="2" spans="1:14" ht="40.5" customHeight="1">
      <c r="A2" s="656" t="s">
        <v>138</v>
      </c>
      <c r="B2" s="656"/>
      <c r="D2" s="673" t="s">
        <v>357</v>
      </c>
      <c r="E2" s="674"/>
      <c r="F2" s="676">
        <f>'合計表'!E3</f>
        <v>0</v>
      </c>
      <c r="G2" s="677"/>
      <c r="H2" s="677"/>
      <c r="I2" s="678"/>
      <c r="J2" s="6"/>
      <c r="K2" s="420"/>
      <c r="L2" s="420"/>
      <c r="M2" s="420"/>
      <c r="N2" s="420"/>
    </row>
    <row r="3" spans="1:21"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539</v>
      </c>
      <c r="P3" s="676">
        <f>'合計表'!P4</f>
        <v>0</v>
      </c>
      <c r="Q3" s="678"/>
      <c r="R3" s="3" t="s">
        <v>358</v>
      </c>
      <c r="S3" s="676">
        <f>'北信１'!S3</f>
        <v>0</v>
      </c>
      <c r="T3" s="677"/>
      <c r="U3" s="678"/>
    </row>
    <row r="4" spans="1:24" ht="40.5" customHeight="1" thickBot="1">
      <c r="A4" s="670" t="s">
        <v>605</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X19+X38</f>
        <v>0</v>
      </c>
      <c r="X4" s="683"/>
    </row>
    <row r="5" ht="9" customHeight="1" thickBot="1"/>
    <row r="6" spans="1:24" ht="21.75" customHeight="1" thickBot="1">
      <c r="A6" s="653" t="s">
        <v>520</v>
      </c>
      <c r="B6" s="654"/>
      <c r="C6" s="654"/>
      <c r="D6" s="655"/>
      <c r="E6" s="653" t="s">
        <v>578</v>
      </c>
      <c r="F6" s="654"/>
      <c r="G6" s="654"/>
      <c r="H6" s="655"/>
      <c r="I6" s="653" t="s">
        <v>602</v>
      </c>
      <c r="J6" s="654"/>
      <c r="K6" s="654"/>
      <c r="L6" s="655"/>
      <c r="M6" s="653" t="s">
        <v>580</v>
      </c>
      <c r="N6" s="654"/>
      <c r="O6" s="654"/>
      <c r="P6" s="655"/>
      <c r="Q6" s="653" t="s">
        <v>524</v>
      </c>
      <c r="R6" s="654"/>
      <c r="S6" s="654"/>
      <c r="T6" s="655"/>
      <c r="U6" s="653" t="s">
        <v>541</v>
      </c>
      <c r="V6" s="654"/>
      <c r="W6" s="654"/>
      <c r="X6" s="655"/>
    </row>
    <row r="7" spans="1:24" ht="21.75" customHeight="1">
      <c r="A7" s="116" t="s">
        <v>263</v>
      </c>
      <c r="B7" s="68" t="s">
        <v>542</v>
      </c>
      <c r="C7" s="68" t="s">
        <v>264</v>
      </c>
      <c r="D7" s="43" t="s">
        <v>265</v>
      </c>
      <c r="E7" s="116" t="s">
        <v>263</v>
      </c>
      <c r="F7" s="68" t="s">
        <v>542</v>
      </c>
      <c r="G7" s="68" t="s">
        <v>264</v>
      </c>
      <c r="H7" s="43" t="s">
        <v>265</v>
      </c>
      <c r="I7" s="116" t="s">
        <v>263</v>
      </c>
      <c r="J7" s="68" t="s">
        <v>542</v>
      </c>
      <c r="K7" s="68" t="s">
        <v>264</v>
      </c>
      <c r="L7" s="43" t="s">
        <v>265</v>
      </c>
      <c r="M7" s="116" t="s">
        <v>263</v>
      </c>
      <c r="N7" s="68" t="s">
        <v>542</v>
      </c>
      <c r="O7" s="68" t="s">
        <v>264</v>
      </c>
      <c r="P7" s="43" t="s">
        <v>265</v>
      </c>
      <c r="Q7" s="116" t="s">
        <v>263</v>
      </c>
      <c r="R7" s="68" t="s">
        <v>468</v>
      </c>
      <c r="S7" s="68" t="s">
        <v>466</v>
      </c>
      <c r="T7" s="110" t="s">
        <v>467</v>
      </c>
      <c r="U7" s="138" t="s">
        <v>526</v>
      </c>
      <c r="V7" s="68" t="s">
        <v>468</v>
      </c>
      <c r="W7" s="68" t="s">
        <v>466</v>
      </c>
      <c r="X7" s="137" t="s">
        <v>467</v>
      </c>
    </row>
    <row r="8" spans="1:24" ht="21.75" customHeight="1">
      <c r="A8" s="126"/>
      <c r="B8" s="23" t="s">
        <v>222</v>
      </c>
      <c r="C8" s="249">
        <v>730</v>
      </c>
      <c r="D8" s="242"/>
      <c r="E8" s="126"/>
      <c r="F8" s="23" t="s">
        <v>411</v>
      </c>
      <c r="G8" s="249">
        <v>900</v>
      </c>
      <c r="H8" s="242"/>
      <c r="I8" s="126"/>
      <c r="J8" s="306" t="s">
        <v>73</v>
      </c>
      <c r="K8" s="302" t="s">
        <v>531</v>
      </c>
      <c r="L8" s="265" t="s">
        <v>531</v>
      </c>
      <c r="M8" s="44"/>
      <c r="N8" s="27" t="s">
        <v>413</v>
      </c>
      <c r="O8" s="302" t="s">
        <v>527</v>
      </c>
      <c r="P8" s="265" t="s">
        <v>527</v>
      </c>
      <c r="Q8" s="44"/>
      <c r="R8" s="27" t="s">
        <v>223</v>
      </c>
      <c r="S8" s="302" t="s">
        <v>620</v>
      </c>
      <c r="T8" s="265" t="s">
        <v>584</v>
      </c>
      <c r="U8" s="74"/>
      <c r="V8" s="293" t="s">
        <v>696</v>
      </c>
      <c r="W8" s="241">
        <v>1490</v>
      </c>
      <c r="X8" s="242"/>
    </row>
    <row r="9" spans="1:24" ht="21.75" customHeight="1">
      <c r="A9" s="44"/>
      <c r="B9" s="27" t="s">
        <v>250</v>
      </c>
      <c r="C9" s="302" t="s">
        <v>584</v>
      </c>
      <c r="D9" s="265" t="s">
        <v>584</v>
      </c>
      <c r="E9" s="44"/>
      <c r="F9" s="27" t="s">
        <v>226</v>
      </c>
      <c r="G9" s="302" t="s">
        <v>584</v>
      </c>
      <c r="H9" s="265" t="s">
        <v>584</v>
      </c>
      <c r="I9" s="44"/>
      <c r="J9" s="27" t="s">
        <v>250</v>
      </c>
      <c r="K9" s="302" t="s">
        <v>584</v>
      </c>
      <c r="L9" s="265" t="s">
        <v>584</v>
      </c>
      <c r="M9" s="44"/>
      <c r="N9" s="302" t="s">
        <v>527</v>
      </c>
      <c r="O9" s="302" t="s">
        <v>658</v>
      </c>
      <c r="P9" s="265" t="s">
        <v>658</v>
      </c>
      <c r="Q9" s="44"/>
      <c r="R9" s="27" t="s">
        <v>222</v>
      </c>
      <c r="S9" s="241">
        <v>3110</v>
      </c>
      <c r="T9" s="242"/>
      <c r="U9" s="74"/>
      <c r="V9" s="27" t="s">
        <v>225</v>
      </c>
      <c r="W9" s="241">
        <v>1100</v>
      </c>
      <c r="X9" s="242"/>
    </row>
    <row r="10" spans="1:24" ht="21.75" customHeight="1">
      <c r="A10" s="44"/>
      <c r="B10" s="27"/>
      <c r="C10" s="241"/>
      <c r="D10" s="265"/>
      <c r="E10" s="66"/>
      <c r="F10" s="27"/>
      <c r="G10" s="241"/>
      <c r="H10" s="265"/>
      <c r="I10" s="44"/>
      <c r="J10" s="305" t="s">
        <v>226</v>
      </c>
      <c r="K10" s="302" t="s">
        <v>531</v>
      </c>
      <c r="L10" s="265" t="s">
        <v>531</v>
      </c>
      <c r="M10" s="44"/>
      <c r="N10" s="27" t="s">
        <v>224</v>
      </c>
      <c r="O10" s="302">
        <v>1670</v>
      </c>
      <c r="P10" s="242"/>
      <c r="Q10" s="44"/>
      <c r="R10" s="27" t="s">
        <v>227</v>
      </c>
      <c r="S10" s="241">
        <v>2400</v>
      </c>
      <c r="T10" s="242"/>
      <c r="U10" s="74"/>
      <c r="V10" s="27" t="s">
        <v>228</v>
      </c>
      <c r="W10" s="241">
        <v>680</v>
      </c>
      <c r="X10" s="242"/>
    </row>
    <row r="11" spans="1:24" ht="21.75" customHeight="1">
      <c r="A11" s="41"/>
      <c r="B11" s="45"/>
      <c r="C11" s="249"/>
      <c r="D11" s="265"/>
      <c r="E11" s="66"/>
      <c r="F11" s="27"/>
      <c r="G11" s="241"/>
      <c r="H11" s="265"/>
      <c r="I11" s="41"/>
      <c r="J11" s="45"/>
      <c r="K11" s="249"/>
      <c r="L11" s="265"/>
      <c r="M11" s="66"/>
      <c r="N11" s="45" t="s">
        <v>227</v>
      </c>
      <c r="O11" s="302">
        <v>1150</v>
      </c>
      <c r="P11" s="242"/>
      <c r="Q11" s="86"/>
      <c r="R11" s="506" t="s">
        <v>341</v>
      </c>
      <c r="S11" s="302">
        <v>1520</v>
      </c>
      <c r="T11" s="463"/>
      <c r="U11" s="86"/>
      <c r="V11" s="27" t="s">
        <v>229</v>
      </c>
      <c r="W11" s="302" t="s">
        <v>527</v>
      </c>
      <c r="X11" s="299" t="s">
        <v>527</v>
      </c>
    </row>
    <row r="12" spans="1:24" ht="21.75" customHeight="1">
      <c r="A12" s="44"/>
      <c r="B12" s="27"/>
      <c r="C12" s="241"/>
      <c r="D12" s="265"/>
      <c r="E12" s="66"/>
      <c r="F12" s="27"/>
      <c r="G12" s="241"/>
      <c r="H12" s="265"/>
      <c r="I12" s="44"/>
      <c r="J12" s="28"/>
      <c r="K12" s="241"/>
      <c r="L12" s="265"/>
      <c r="M12" s="86"/>
      <c r="N12" s="506" t="s">
        <v>485</v>
      </c>
      <c r="O12" s="302" t="s">
        <v>527</v>
      </c>
      <c r="P12" s="265" t="s">
        <v>618</v>
      </c>
      <c r="Q12" s="44"/>
      <c r="R12" s="27" t="s">
        <v>226</v>
      </c>
      <c r="S12" s="241">
        <v>1440</v>
      </c>
      <c r="T12" s="242"/>
      <c r="U12" s="86"/>
      <c r="V12" s="27" t="s">
        <v>414</v>
      </c>
      <c r="W12" s="241">
        <v>1850</v>
      </c>
      <c r="X12" s="242"/>
    </row>
    <row r="13" spans="1:24" ht="21.75" customHeight="1" thickBot="1">
      <c r="A13" s="113"/>
      <c r="B13" s="111"/>
      <c r="C13" s="241"/>
      <c r="D13" s="265"/>
      <c r="E13" s="702" t="s">
        <v>267</v>
      </c>
      <c r="F13" s="703"/>
      <c r="G13" s="244">
        <f>SUM(G8:G12)</f>
        <v>900</v>
      </c>
      <c r="H13" s="254">
        <f>SUM(H8:H12)</f>
        <v>0</v>
      </c>
      <c r="I13" s="86"/>
      <c r="J13" s="27"/>
      <c r="K13" s="241"/>
      <c r="L13" s="265"/>
      <c r="M13" s="44"/>
      <c r="N13" s="27" t="s">
        <v>735</v>
      </c>
      <c r="O13" s="302">
        <v>1950</v>
      </c>
      <c r="P13" s="242"/>
      <c r="Q13" s="44"/>
      <c r="R13" s="27" t="s">
        <v>230</v>
      </c>
      <c r="S13" s="241">
        <v>1470</v>
      </c>
      <c r="T13" s="242"/>
      <c r="U13" s="86"/>
      <c r="V13" s="27" t="s">
        <v>415</v>
      </c>
      <c r="W13" s="241">
        <v>430</v>
      </c>
      <c r="X13" s="243"/>
    </row>
    <row r="14" spans="1:24" ht="21.75" customHeight="1" thickBot="1">
      <c r="A14" s="140"/>
      <c r="B14" s="141"/>
      <c r="C14" s="249"/>
      <c r="D14" s="265"/>
      <c r="E14" s="653" t="s">
        <v>384</v>
      </c>
      <c r="F14" s="654"/>
      <c r="G14" s="654"/>
      <c r="H14" s="655"/>
      <c r="I14" s="100"/>
      <c r="J14" s="23"/>
      <c r="K14" s="249"/>
      <c r="L14" s="265"/>
      <c r="M14" s="126"/>
      <c r="N14" s="23" t="s">
        <v>250</v>
      </c>
      <c r="O14" s="308">
        <v>2800</v>
      </c>
      <c r="P14" s="242"/>
      <c r="Q14" s="126"/>
      <c r="R14" s="23" t="s">
        <v>231</v>
      </c>
      <c r="S14" s="302" t="s">
        <v>620</v>
      </c>
      <c r="T14" s="265" t="s">
        <v>584</v>
      </c>
      <c r="U14" s="142"/>
      <c r="V14" s="23"/>
      <c r="W14" s="249"/>
      <c r="X14" s="243"/>
    </row>
    <row r="15" spans="1:24" ht="21.75" customHeight="1">
      <c r="A15" s="66"/>
      <c r="B15" s="27"/>
      <c r="C15" s="241"/>
      <c r="D15" s="265"/>
      <c r="E15" s="67"/>
      <c r="F15" s="25" t="s">
        <v>412</v>
      </c>
      <c r="G15" s="302" t="s">
        <v>606</v>
      </c>
      <c r="H15" s="312" t="s">
        <v>606</v>
      </c>
      <c r="I15" s="66"/>
      <c r="J15" s="27"/>
      <c r="K15" s="241"/>
      <c r="L15" s="265"/>
      <c r="M15" s="66"/>
      <c r="N15" s="27" t="s">
        <v>629</v>
      </c>
      <c r="O15" s="302">
        <v>650</v>
      </c>
      <c r="P15" s="242"/>
      <c r="Q15" s="66"/>
      <c r="R15" s="27" t="s">
        <v>232</v>
      </c>
      <c r="S15" s="302" t="s">
        <v>527</v>
      </c>
      <c r="T15" s="265" t="s">
        <v>527</v>
      </c>
      <c r="U15" s="86"/>
      <c r="V15" s="27"/>
      <c r="W15" s="241"/>
      <c r="X15" s="243"/>
    </row>
    <row r="16" spans="1:24" ht="21.75" customHeight="1">
      <c r="A16" s="41"/>
      <c r="B16" s="101"/>
      <c r="C16" s="249"/>
      <c r="D16" s="265"/>
      <c r="E16" s="41"/>
      <c r="F16" s="101"/>
      <c r="G16" s="249"/>
      <c r="H16" s="265"/>
      <c r="I16" s="143"/>
      <c r="J16" s="23"/>
      <c r="K16" s="249"/>
      <c r="L16" s="265"/>
      <c r="M16" s="41"/>
      <c r="N16" s="464" t="s">
        <v>630</v>
      </c>
      <c r="O16" s="308">
        <v>170</v>
      </c>
      <c r="P16" s="463"/>
      <c r="Q16" s="41"/>
      <c r="R16" s="464" t="s">
        <v>233</v>
      </c>
      <c r="S16" s="465">
        <v>600</v>
      </c>
      <c r="T16" s="463"/>
      <c r="U16" s="49"/>
      <c r="V16" s="23"/>
      <c r="W16" s="249"/>
      <c r="X16" s="243"/>
    </row>
    <row r="17" spans="1:24" ht="21.75" customHeight="1">
      <c r="A17" s="113"/>
      <c r="B17" s="111"/>
      <c r="C17" s="241"/>
      <c r="D17" s="265"/>
      <c r="E17" s="44"/>
      <c r="F17" s="28"/>
      <c r="G17" s="241"/>
      <c r="H17" s="265"/>
      <c r="I17" s="44"/>
      <c r="J17" s="28"/>
      <c r="K17" s="241"/>
      <c r="L17" s="265"/>
      <c r="M17" s="66"/>
      <c r="N17" s="27"/>
      <c r="O17" s="241"/>
      <c r="P17" s="253"/>
      <c r="Q17" s="44"/>
      <c r="R17" s="27"/>
      <c r="S17" s="241"/>
      <c r="T17" s="253"/>
      <c r="U17" s="86"/>
      <c r="V17" s="27"/>
      <c r="W17" s="241"/>
      <c r="X17" s="243"/>
    </row>
    <row r="18" spans="1:24" ht="21.75" customHeight="1" thickBot="1">
      <c r="A18" s="702" t="s">
        <v>267</v>
      </c>
      <c r="B18" s="703"/>
      <c r="C18" s="244">
        <f>SUM(C8:C17)</f>
        <v>730</v>
      </c>
      <c r="D18" s="254">
        <f>SUM(D8:D17)</f>
        <v>0</v>
      </c>
      <c r="E18" s="702" t="s">
        <v>267</v>
      </c>
      <c r="F18" s="703"/>
      <c r="G18" s="244"/>
      <c r="H18" s="254"/>
      <c r="I18" s="702" t="s">
        <v>267</v>
      </c>
      <c r="J18" s="703"/>
      <c r="K18" s="244"/>
      <c r="L18" s="254">
        <f>SUM(L8:L17)</f>
        <v>0</v>
      </c>
      <c r="M18" s="702" t="s">
        <v>267</v>
      </c>
      <c r="N18" s="703"/>
      <c r="O18" s="244">
        <f>SUM(O9:O17)</f>
        <v>8390</v>
      </c>
      <c r="P18" s="254">
        <f>SUM(P9:P17)</f>
        <v>0</v>
      </c>
      <c r="Q18" s="702" t="s">
        <v>474</v>
      </c>
      <c r="R18" s="703"/>
      <c r="S18" s="244">
        <f>SUM(S8:S17)</f>
        <v>10540</v>
      </c>
      <c r="T18" s="254">
        <f>SUM(T8:T17)</f>
        <v>0</v>
      </c>
      <c r="U18" s="702" t="s">
        <v>267</v>
      </c>
      <c r="V18" s="703"/>
      <c r="W18" s="244">
        <f>SUM(W8:W17)</f>
        <v>5550</v>
      </c>
      <c r="X18" s="223">
        <f>SUM(X8:X17)</f>
        <v>0</v>
      </c>
    </row>
    <row r="19" spans="1:24" ht="21.75" customHeight="1" thickBot="1">
      <c r="A19" s="693" t="s">
        <v>607</v>
      </c>
      <c r="B19" s="694"/>
      <c r="C19" s="695"/>
      <c r="D19" s="63"/>
      <c r="E19" s="56"/>
      <c r="F19" s="52"/>
      <c r="G19" s="52"/>
      <c r="H19" s="63"/>
      <c r="I19" s="56"/>
      <c r="J19" s="80"/>
      <c r="K19" s="52"/>
      <c r="L19" s="63"/>
      <c r="M19" s="70"/>
      <c r="N19" s="70"/>
      <c r="O19" s="52"/>
      <c r="P19" s="63"/>
      <c r="Q19" s="70"/>
      <c r="R19" s="70"/>
      <c r="S19" s="52"/>
      <c r="T19" s="70"/>
      <c r="U19" s="659" t="s">
        <v>350</v>
      </c>
      <c r="V19" s="690"/>
      <c r="W19" s="246">
        <f>C18+G13+G18+K18+O18+S18+W18</f>
        <v>26110</v>
      </c>
      <c r="X19" s="223">
        <f>D18+H13+H18+L18+P18+T18+X18</f>
        <v>0</v>
      </c>
    </row>
    <row r="20" spans="1:24" ht="21.75" customHeight="1" hidden="1">
      <c r="A20" s="699"/>
      <c r="B20" s="700"/>
      <c r="C20" s="701"/>
      <c r="D20" s="427"/>
      <c r="E20" s="434"/>
      <c r="F20" s="427"/>
      <c r="G20" s="427"/>
      <c r="H20" s="427"/>
      <c r="I20" s="434"/>
      <c r="J20" s="427"/>
      <c r="K20" s="427"/>
      <c r="L20" s="427"/>
      <c r="M20" s="434"/>
      <c r="N20" s="427"/>
      <c r="O20" s="427"/>
      <c r="P20" s="427"/>
      <c r="Q20" s="434"/>
      <c r="R20" s="427"/>
      <c r="S20" s="427"/>
      <c r="T20" s="434"/>
      <c r="U20" s="427"/>
      <c r="V20" s="427"/>
      <c r="W20" s="427"/>
      <c r="X20" s="428"/>
    </row>
    <row r="21" spans="1:24" ht="21.75" customHeight="1" thickBot="1">
      <c r="A21" s="696"/>
      <c r="B21" s="697"/>
      <c r="C21" s="698"/>
      <c r="D21" s="427"/>
      <c r="E21" s="434"/>
      <c r="F21" s="427"/>
      <c r="G21" s="427"/>
      <c r="H21" s="427"/>
      <c r="I21" s="434"/>
      <c r="J21" s="427"/>
      <c r="K21" s="427"/>
      <c r="L21" s="427"/>
      <c r="M21" s="434"/>
      <c r="N21" s="427"/>
      <c r="O21" s="427"/>
      <c r="P21" s="427"/>
      <c r="Q21" s="434"/>
      <c r="R21" s="427"/>
      <c r="S21" s="427"/>
      <c r="T21" s="434"/>
      <c r="U21" s="427"/>
      <c r="V21" s="427"/>
      <c r="W21" s="427"/>
      <c r="X21" s="428"/>
    </row>
    <row r="22" spans="1:24" ht="21.75" customHeight="1">
      <c r="A22" s="34" t="s">
        <v>263</v>
      </c>
      <c r="B22" s="64" t="s">
        <v>542</v>
      </c>
      <c r="C22" s="64" t="s">
        <v>264</v>
      </c>
      <c r="D22" s="38" t="s">
        <v>265</v>
      </c>
      <c r="E22" s="34" t="s">
        <v>263</v>
      </c>
      <c r="F22" s="64" t="s">
        <v>542</v>
      </c>
      <c r="G22" s="64" t="s">
        <v>264</v>
      </c>
      <c r="H22" s="38" t="s">
        <v>265</v>
      </c>
      <c r="I22" s="34" t="s">
        <v>263</v>
      </c>
      <c r="J22" s="64" t="s">
        <v>542</v>
      </c>
      <c r="K22" s="64" t="s">
        <v>264</v>
      </c>
      <c r="L22" s="38" t="s">
        <v>265</v>
      </c>
      <c r="M22" s="34" t="s">
        <v>263</v>
      </c>
      <c r="N22" s="64" t="s">
        <v>542</v>
      </c>
      <c r="O22" s="64" t="s">
        <v>264</v>
      </c>
      <c r="P22" s="38" t="s">
        <v>265</v>
      </c>
      <c r="Q22" s="34" t="s">
        <v>263</v>
      </c>
      <c r="R22" s="64" t="s">
        <v>468</v>
      </c>
      <c r="S22" s="64" t="s">
        <v>466</v>
      </c>
      <c r="T22" s="90" t="s">
        <v>467</v>
      </c>
      <c r="U22" s="59" t="s">
        <v>526</v>
      </c>
      <c r="V22" s="64" t="s">
        <v>468</v>
      </c>
      <c r="W22" s="64" t="s">
        <v>466</v>
      </c>
      <c r="X22" s="18" t="s">
        <v>467</v>
      </c>
    </row>
    <row r="23" spans="1:24" ht="21.75" customHeight="1">
      <c r="A23" s="113"/>
      <c r="B23" s="45"/>
      <c r="C23" s="27"/>
      <c r="D23" s="50"/>
      <c r="E23" s="44"/>
      <c r="F23" s="45"/>
      <c r="G23" s="28"/>
      <c r="H23" s="50"/>
      <c r="I23" s="44"/>
      <c r="J23" s="28"/>
      <c r="K23" s="28"/>
      <c r="L23" s="50"/>
      <c r="M23" s="44"/>
      <c r="N23" s="466" t="s">
        <v>631</v>
      </c>
      <c r="O23" s="302">
        <v>830</v>
      </c>
      <c r="P23" s="463"/>
      <c r="Q23" s="467"/>
      <c r="R23" s="466" t="s">
        <v>632</v>
      </c>
      <c r="S23" s="462">
        <v>500</v>
      </c>
      <c r="T23" s="463"/>
      <c r="U23" s="86"/>
      <c r="V23" s="27" t="s">
        <v>234</v>
      </c>
      <c r="W23" s="241">
        <v>800</v>
      </c>
      <c r="X23" s="242"/>
    </row>
    <row r="24" spans="1:24" ht="21.75" customHeight="1">
      <c r="A24" s="113"/>
      <c r="B24" s="111"/>
      <c r="C24" s="27"/>
      <c r="D24" s="50"/>
      <c r="E24" s="44"/>
      <c r="F24" s="28"/>
      <c r="G24" s="28"/>
      <c r="H24" s="50"/>
      <c r="I24" s="44"/>
      <c r="J24" s="28"/>
      <c r="K24" s="28"/>
      <c r="L24" s="50"/>
      <c r="M24" s="44"/>
      <c r="N24" s="27" t="s">
        <v>486</v>
      </c>
      <c r="O24" s="241">
        <v>1310</v>
      </c>
      <c r="P24" s="242"/>
      <c r="Q24" s="44"/>
      <c r="R24" s="27" t="s">
        <v>416</v>
      </c>
      <c r="S24" s="241">
        <v>2350</v>
      </c>
      <c r="T24" s="242"/>
      <c r="U24" s="74"/>
      <c r="V24" s="27" t="s">
        <v>324</v>
      </c>
      <c r="W24" s="241">
        <v>340</v>
      </c>
      <c r="X24" s="242"/>
    </row>
    <row r="25" spans="1:24" ht="21.75" customHeight="1">
      <c r="A25" s="113"/>
      <c r="B25" s="111"/>
      <c r="C25" s="27"/>
      <c r="D25" s="50"/>
      <c r="E25" s="66"/>
      <c r="F25" s="27"/>
      <c r="G25" s="27"/>
      <c r="H25" s="50"/>
      <c r="I25" s="66"/>
      <c r="J25" s="27"/>
      <c r="K25" s="27"/>
      <c r="L25" s="50"/>
      <c r="M25" s="66"/>
      <c r="N25" s="27" t="s">
        <v>356</v>
      </c>
      <c r="O25" s="241">
        <v>1280</v>
      </c>
      <c r="P25" s="242"/>
      <c r="Q25" s="66"/>
      <c r="R25" s="27" t="s">
        <v>292</v>
      </c>
      <c r="S25" s="241">
        <v>1680</v>
      </c>
      <c r="T25" s="242"/>
      <c r="U25" s="86"/>
      <c r="V25" s="27" t="s">
        <v>235</v>
      </c>
      <c r="W25" s="241">
        <v>230</v>
      </c>
      <c r="X25" s="242"/>
    </row>
    <row r="26" spans="1:24" ht="21.75" customHeight="1">
      <c r="A26" s="66"/>
      <c r="B26" s="45"/>
      <c r="C26" s="27"/>
      <c r="D26" s="50"/>
      <c r="E26" s="66"/>
      <c r="F26" s="27"/>
      <c r="G26" s="27"/>
      <c r="H26" s="50"/>
      <c r="I26" s="66"/>
      <c r="J26" s="27"/>
      <c r="K26" s="27"/>
      <c r="L26" s="50"/>
      <c r="M26" s="66"/>
      <c r="N26" s="506" t="s">
        <v>245</v>
      </c>
      <c r="O26" s="302">
        <v>340</v>
      </c>
      <c r="P26" s="463"/>
      <c r="Q26" s="468"/>
      <c r="R26" s="466" t="s">
        <v>487</v>
      </c>
      <c r="S26" s="462">
        <v>470</v>
      </c>
      <c r="T26" s="463"/>
      <c r="U26" s="86"/>
      <c r="V26" s="27" t="s">
        <v>325</v>
      </c>
      <c r="W26" s="241">
        <v>580</v>
      </c>
      <c r="X26" s="242"/>
    </row>
    <row r="27" spans="1:24" ht="21.75" customHeight="1">
      <c r="A27" s="86"/>
      <c r="B27" s="27"/>
      <c r="C27" s="27"/>
      <c r="D27" s="50"/>
      <c r="E27" s="66"/>
      <c r="F27" s="45"/>
      <c r="G27" s="28"/>
      <c r="H27" s="50"/>
      <c r="I27" s="86"/>
      <c r="J27" s="27"/>
      <c r="K27" s="28"/>
      <c r="L27" s="50"/>
      <c r="M27" s="66"/>
      <c r="N27" s="466" t="s">
        <v>342</v>
      </c>
      <c r="O27" s="568">
        <v>50</v>
      </c>
      <c r="P27" s="463"/>
      <c r="Q27" s="468"/>
      <c r="R27" s="466" t="s">
        <v>342</v>
      </c>
      <c r="S27" s="302">
        <v>240</v>
      </c>
      <c r="T27" s="463"/>
      <c r="U27" s="86"/>
      <c r="V27" s="27" t="s">
        <v>326</v>
      </c>
      <c r="W27" s="241">
        <v>430</v>
      </c>
      <c r="X27" s="242"/>
    </row>
    <row r="28" spans="1:24" ht="21.75" customHeight="1">
      <c r="A28" s="113"/>
      <c r="B28" s="111"/>
      <c r="C28" s="27"/>
      <c r="D28" s="50"/>
      <c r="E28" s="44"/>
      <c r="F28" s="28"/>
      <c r="G28" s="28"/>
      <c r="H28" s="50"/>
      <c r="I28" s="44"/>
      <c r="J28" s="28"/>
      <c r="K28" s="28"/>
      <c r="L28" s="50"/>
      <c r="M28" s="66"/>
      <c r="N28" s="45"/>
      <c r="O28" s="241"/>
      <c r="P28" s="242"/>
      <c r="Q28" s="44"/>
      <c r="R28" s="27"/>
      <c r="S28" s="241"/>
      <c r="T28" s="253"/>
      <c r="U28" s="86"/>
      <c r="V28" s="305" t="s">
        <v>415</v>
      </c>
      <c r="W28" s="302" t="s">
        <v>527</v>
      </c>
      <c r="X28" s="299" t="s">
        <v>581</v>
      </c>
    </row>
    <row r="29" spans="1:24" ht="21.75" customHeight="1">
      <c r="A29" s="113"/>
      <c r="B29" s="111"/>
      <c r="C29" s="27"/>
      <c r="D29" s="50"/>
      <c r="E29" s="66"/>
      <c r="F29" s="27"/>
      <c r="G29" s="27"/>
      <c r="H29" s="50"/>
      <c r="I29" s="66"/>
      <c r="J29" s="27"/>
      <c r="K29" s="27"/>
      <c r="L29" s="50"/>
      <c r="M29" s="66"/>
      <c r="N29" s="45"/>
      <c r="O29" s="241"/>
      <c r="P29" s="253"/>
      <c r="Q29" s="66"/>
      <c r="R29" s="27"/>
      <c r="S29" s="241"/>
      <c r="T29" s="253"/>
      <c r="U29" s="86"/>
      <c r="V29" s="27" t="s">
        <v>488</v>
      </c>
      <c r="W29" s="241">
        <v>330</v>
      </c>
      <c r="X29" s="242"/>
    </row>
    <row r="30" spans="1:24" ht="21.75" customHeight="1">
      <c r="A30" s="113"/>
      <c r="B30" s="111"/>
      <c r="C30" s="27"/>
      <c r="D30" s="50"/>
      <c r="E30" s="66"/>
      <c r="F30" s="27"/>
      <c r="G30" s="27"/>
      <c r="H30" s="50"/>
      <c r="I30" s="66"/>
      <c r="J30" s="27"/>
      <c r="K30" s="27"/>
      <c r="L30" s="50"/>
      <c r="M30" s="66"/>
      <c r="N30" s="27"/>
      <c r="O30" s="241"/>
      <c r="P30" s="253"/>
      <c r="Q30" s="66"/>
      <c r="R30" s="27"/>
      <c r="S30" s="241"/>
      <c r="T30" s="253"/>
      <c r="U30" s="86"/>
      <c r="V30" s="27" t="s">
        <v>236</v>
      </c>
      <c r="W30" s="241">
        <v>190</v>
      </c>
      <c r="X30" s="242"/>
    </row>
    <row r="31" spans="1:24" ht="21.75" customHeight="1">
      <c r="A31" s="66"/>
      <c r="B31" s="27"/>
      <c r="C31" s="27"/>
      <c r="D31" s="50"/>
      <c r="E31" s="66"/>
      <c r="F31" s="27"/>
      <c r="G31" s="27"/>
      <c r="H31" s="50"/>
      <c r="I31" s="66"/>
      <c r="J31" s="27"/>
      <c r="K31" s="27"/>
      <c r="L31" s="50"/>
      <c r="M31" s="66"/>
      <c r="N31" s="27"/>
      <c r="O31" s="241"/>
      <c r="P31" s="253"/>
      <c r="Q31" s="66"/>
      <c r="R31" s="27"/>
      <c r="S31" s="241"/>
      <c r="T31" s="253"/>
      <c r="U31" s="86"/>
      <c r="V31" s="27" t="s">
        <v>237</v>
      </c>
      <c r="W31" s="241">
        <v>160</v>
      </c>
      <c r="X31" s="242"/>
    </row>
    <row r="32" spans="1:24" ht="21.75" customHeight="1">
      <c r="A32" s="44"/>
      <c r="B32" s="27"/>
      <c r="C32" s="28"/>
      <c r="D32" s="50"/>
      <c r="E32" s="44"/>
      <c r="F32" s="27"/>
      <c r="G32" s="28"/>
      <c r="H32" s="50"/>
      <c r="I32" s="44"/>
      <c r="J32" s="28"/>
      <c r="K32" s="28"/>
      <c r="L32" s="50"/>
      <c r="M32" s="44"/>
      <c r="N32" s="27"/>
      <c r="O32" s="241"/>
      <c r="P32" s="253"/>
      <c r="Q32" s="44"/>
      <c r="R32" s="27"/>
      <c r="S32" s="241"/>
      <c r="T32" s="253"/>
      <c r="U32" s="86"/>
      <c r="V32" s="27" t="s">
        <v>238</v>
      </c>
      <c r="W32" s="241">
        <v>250</v>
      </c>
      <c r="X32" s="242"/>
    </row>
    <row r="33" spans="1:24" ht="21.75" customHeight="1">
      <c r="A33" s="66"/>
      <c r="B33" s="45"/>
      <c r="C33" s="27"/>
      <c r="D33" s="50"/>
      <c r="E33" s="66"/>
      <c r="F33" s="45"/>
      <c r="G33" s="28"/>
      <c r="H33" s="50"/>
      <c r="I33" s="66"/>
      <c r="J33" s="45"/>
      <c r="K33" s="28"/>
      <c r="L33" s="50"/>
      <c r="M33" s="66"/>
      <c r="N33" s="45"/>
      <c r="O33" s="241"/>
      <c r="P33" s="253"/>
      <c r="Q33" s="66"/>
      <c r="R33" s="45"/>
      <c r="S33" s="241"/>
      <c r="T33" s="253"/>
      <c r="U33" s="86"/>
      <c r="V33" s="293" t="s">
        <v>489</v>
      </c>
      <c r="W33" s="241">
        <v>1670</v>
      </c>
      <c r="X33" s="242"/>
    </row>
    <row r="34" spans="1:24" ht="21.75" customHeight="1">
      <c r="A34" s="113"/>
      <c r="B34" s="111"/>
      <c r="C34" s="27"/>
      <c r="D34" s="50"/>
      <c r="E34" s="44"/>
      <c r="F34" s="28"/>
      <c r="G34" s="28"/>
      <c r="H34" s="50"/>
      <c r="I34" s="44"/>
      <c r="J34" s="28"/>
      <c r="K34" s="28"/>
      <c r="L34" s="50"/>
      <c r="M34" s="44"/>
      <c r="N34" s="28"/>
      <c r="O34" s="241"/>
      <c r="P34" s="253"/>
      <c r="Q34" s="66"/>
      <c r="R34" s="27"/>
      <c r="S34" s="241"/>
      <c r="T34" s="253"/>
      <c r="U34" s="74"/>
      <c r="V34" s="27" t="s">
        <v>327</v>
      </c>
      <c r="W34" s="241">
        <v>250</v>
      </c>
      <c r="X34" s="242"/>
    </row>
    <row r="35" spans="1:24" ht="21.75" customHeight="1">
      <c r="A35" s="86"/>
      <c r="B35" s="27"/>
      <c r="C35" s="27"/>
      <c r="D35" s="50"/>
      <c r="E35" s="86"/>
      <c r="F35" s="27"/>
      <c r="G35" s="27"/>
      <c r="H35" s="50"/>
      <c r="I35" s="66"/>
      <c r="J35" s="27"/>
      <c r="K35" s="27"/>
      <c r="L35" s="50"/>
      <c r="M35" s="86"/>
      <c r="N35" s="27"/>
      <c r="O35" s="241"/>
      <c r="P35" s="253"/>
      <c r="Q35" s="66"/>
      <c r="R35" s="45"/>
      <c r="S35" s="241"/>
      <c r="T35" s="253"/>
      <c r="U35" s="86"/>
      <c r="V35" s="27" t="s">
        <v>239</v>
      </c>
      <c r="W35" s="241">
        <v>230</v>
      </c>
      <c r="X35" s="242"/>
    </row>
    <row r="36" spans="1:24" ht="21.75" customHeight="1">
      <c r="A36" s="44"/>
      <c r="B36" s="27"/>
      <c r="C36" s="28"/>
      <c r="D36" s="50"/>
      <c r="E36" s="44"/>
      <c r="F36" s="28"/>
      <c r="G36" s="28"/>
      <c r="H36" s="50"/>
      <c r="I36" s="44"/>
      <c r="J36" s="27"/>
      <c r="K36" s="28"/>
      <c r="L36" s="50"/>
      <c r="M36" s="44"/>
      <c r="N36" s="27"/>
      <c r="O36" s="241"/>
      <c r="P36" s="253"/>
      <c r="Q36" s="66"/>
      <c r="R36" s="27"/>
      <c r="S36" s="241"/>
      <c r="T36" s="253"/>
      <c r="U36" s="86"/>
      <c r="V36" s="27"/>
      <c r="W36" s="241"/>
      <c r="X36" s="243"/>
    </row>
    <row r="37" spans="1:24" ht="21.75" customHeight="1" thickBot="1">
      <c r="A37" s="91"/>
      <c r="B37" s="92"/>
      <c r="C37" s="62"/>
      <c r="D37" s="40"/>
      <c r="E37" s="75"/>
      <c r="F37" s="69"/>
      <c r="G37" s="69"/>
      <c r="H37" s="40"/>
      <c r="I37" s="75"/>
      <c r="J37" s="62"/>
      <c r="K37" s="69"/>
      <c r="L37" s="40"/>
      <c r="M37" s="702" t="s">
        <v>474</v>
      </c>
      <c r="N37" s="703"/>
      <c r="O37" s="244">
        <f>SUM(O23:O36)</f>
        <v>3810</v>
      </c>
      <c r="P37" s="254">
        <f>SUM(P23:P36)</f>
        <v>0</v>
      </c>
      <c r="Q37" s="702" t="s">
        <v>267</v>
      </c>
      <c r="R37" s="703"/>
      <c r="S37" s="244">
        <f>SUM(S23:S36)</f>
        <v>5240</v>
      </c>
      <c r="T37" s="254">
        <f>SUM(T23:T36)</f>
        <v>0</v>
      </c>
      <c r="U37" s="702" t="s">
        <v>474</v>
      </c>
      <c r="V37" s="703"/>
      <c r="W37" s="244">
        <f>SUM(W23:W36)</f>
        <v>5460</v>
      </c>
      <c r="X37" s="223">
        <f>SUM(X23:X36)</f>
        <v>0</v>
      </c>
    </row>
    <row r="38" spans="1:24" ht="21.75" customHeight="1" thickBot="1">
      <c r="A38" s="645">
        <v>45323</v>
      </c>
      <c r="B38" s="645"/>
      <c r="C38" s="63"/>
      <c r="D38" s="52"/>
      <c r="E38" s="63"/>
      <c r="F38" s="63"/>
      <c r="G38" s="52"/>
      <c r="H38" s="52"/>
      <c r="I38" s="63"/>
      <c r="J38" s="63"/>
      <c r="K38" s="52"/>
      <c r="L38" s="63"/>
      <c r="M38" s="63"/>
      <c r="N38" s="63"/>
      <c r="O38" s="52"/>
      <c r="P38" s="52"/>
      <c r="Q38" s="63"/>
      <c r="R38" s="63"/>
      <c r="S38" s="52"/>
      <c r="T38" s="56"/>
      <c r="U38" s="659" t="s">
        <v>350</v>
      </c>
      <c r="V38" s="690"/>
      <c r="W38" s="246">
        <f>O37+S37+W37</f>
        <v>14510</v>
      </c>
      <c r="X38" s="223">
        <f>P37+T37+X37</f>
        <v>0</v>
      </c>
    </row>
    <row r="39" spans="1:24" ht="20.25" customHeight="1">
      <c r="A39" s="70" t="s">
        <v>654</v>
      </c>
      <c r="B39" s="777" t="s">
        <v>42</v>
      </c>
      <c r="C39" s="777"/>
      <c r="D39" s="777"/>
      <c r="E39" s="63"/>
      <c r="F39" s="63"/>
      <c r="G39" s="52"/>
      <c r="H39" s="52"/>
      <c r="I39" s="70"/>
      <c r="J39" s="109"/>
      <c r="K39" s="427"/>
      <c r="L39" s="427"/>
      <c r="M39" s="434"/>
      <c r="O39" s="52"/>
      <c r="P39" s="52"/>
      <c r="Q39" s="63"/>
      <c r="R39" s="63"/>
      <c r="S39" s="52"/>
      <c r="T39" s="56"/>
      <c r="U39" s="63"/>
      <c r="V39" s="63"/>
      <c r="W39" s="13"/>
      <c r="X39" s="13"/>
    </row>
    <row r="40" spans="1:24" ht="20.25" customHeight="1">
      <c r="A40" s="77"/>
      <c r="B40" s="55"/>
      <c r="C40" s="109"/>
      <c r="D40" s="109"/>
      <c r="E40" s="109"/>
      <c r="F40" s="446"/>
      <c r="G40" s="427"/>
      <c r="H40" s="427"/>
      <c r="I40" s="434"/>
      <c r="J40" s="434"/>
      <c r="K40" s="428"/>
      <c r="L40" s="52"/>
      <c r="M40" s="434"/>
      <c r="N40" s="70"/>
      <c r="O40" s="147"/>
      <c r="P40" s="427"/>
      <c r="Q40" s="310"/>
      <c r="R40" s="331" t="s">
        <v>653</v>
      </c>
      <c r="S40" s="147" t="s">
        <v>650</v>
      </c>
      <c r="T40" s="147"/>
      <c r="V40" s="149"/>
      <c r="W40" s="147"/>
      <c r="X40" s="80"/>
    </row>
    <row r="41" spans="1:24" ht="20.25" customHeight="1">
      <c r="A41" s="77"/>
      <c r="B41" s="78"/>
      <c r="E41" s="77"/>
      <c r="F41" s="327"/>
      <c r="G41" s="109"/>
      <c r="H41" s="428"/>
      <c r="I41" s="77"/>
      <c r="J41" s="78"/>
      <c r="K41" s="428"/>
      <c r="L41" s="52"/>
      <c r="M41" s="434"/>
      <c r="N41" s="70"/>
      <c r="O41" s="428"/>
      <c r="P41" s="428"/>
      <c r="Q41" s="434"/>
      <c r="S41" s="147" t="s">
        <v>651</v>
      </c>
      <c r="T41" s="429"/>
      <c r="V41" s="149"/>
      <c r="W41" s="309"/>
      <c r="X41" s="428"/>
    </row>
    <row r="42" spans="1:24" ht="20.25" customHeight="1">
      <c r="A42" s="77"/>
      <c r="B42" s="109"/>
      <c r="C42" s="109"/>
      <c r="D42" s="109"/>
      <c r="E42" s="77"/>
      <c r="F42" s="327"/>
      <c r="G42" s="109"/>
      <c r="H42" s="447"/>
      <c r="I42" s="77"/>
      <c r="J42" s="78"/>
      <c r="K42" s="447"/>
      <c r="L42" s="447"/>
      <c r="M42" s="434"/>
      <c r="N42" s="434"/>
      <c r="O42" s="447"/>
      <c r="P42" s="447"/>
      <c r="Q42" s="434"/>
      <c r="S42" s="147" t="s">
        <v>652</v>
      </c>
      <c r="T42" s="448"/>
      <c r="X42" s="80"/>
    </row>
    <row r="43" spans="1:24" ht="20.25" customHeight="1">
      <c r="A43" s="70"/>
      <c r="B43" s="109"/>
      <c r="C43" s="109"/>
      <c r="D43" s="109"/>
      <c r="E43" s="109"/>
      <c r="F43" s="446"/>
      <c r="G43" s="447"/>
      <c r="H43" s="447"/>
      <c r="I43" s="448"/>
      <c r="J43" s="447"/>
      <c r="K43" s="447"/>
      <c r="L43" s="447"/>
      <c r="M43" s="448"/>
      <c r="N43" s="447"/>
      <c r="O43" s="447"/>
      <c r="P43" s="447"/>
      <c r="Q43" s="448"/>
      <c r="R43" s="447"/>
      <c r="S43" s="447"/>
      <c r="T43" s="448"/>
      <c r="U43" s="149"/>
      <c r="V43" s="147"/>
      <c r="W43" s="80"/>
      <c r="X43" s="80"/>
    </row>
    <row r="44" spans="1:24" ht="21" customHeight="1">
      <c r="A44" s="70"/>
      <c r="B44" s="109"/>
      <c r="C44" s="144"/>
      <c r="D44" s="144"/>
      <c r="E44" s="145"/>
      <c r="F44" s="433"/>
      <c r="G44" s="433"/>
      <c r="H44" s="433"/>
      <c r="I44" s="432"/>
      <c r="J44" s="433"/>
      <c r="K44" s="433"/>
      <c r="L44" s="433"/>
      <c r="M44" s="432"/>
      <c r="N44" s="433"/>
      <c r="O44" s="433"/>
      <c r="P44" s="433"/>
      <c r="Q44" s="432"/>
      <c r="R44" s="433"/>
      <c r="S44" s="433"/>
      <c r="T44" s="432"/>
      <c r="U44" s="149"/>
      <c r="V44" s="147"/>
      <c r="W44" s="150"/>
      <c r="X44" s="150"/>
    </row>
  </sheetData>
  <sheetProtection/>
  <mergeCells count="39">
    <mergeCell ref="W1:X1"/>
    <mergeCell ref="W4:X4"/>
    <mergeCell ref="P4:U4"/>
    <mergeCell ref="M6:P6"/>
    <mergeCell ref="Q6:T6"/>
    <mergeCell ref="U6:X6"/>
    <mergeCell ref="M18:N18"/>
    <mergeCell ref="Q18:R18"/>
    <mergeCell ref="U18:V18"/>
    <mergeCell ref="F2:I2"/>
    <mergeCell ref="F3:I3"/>
    <mergeCell ref="E14:H14"/>
    <mergeCell ref="P3:Q3"/>
    <mergeCell ref="S3:U3"/>
    <mergeCell ref="K3:N3"/>
    <mergeCell ref="K4:N4"/>
    <mergeCell ref="E18:F18"/>
    <mergeCell ref="I18:J18"/>
    <mergeCell ref="D4:E4"/>
    <mergeCell ref="F4:I4"/>
    <mergeCell ref="D3:E3"/>
    <mergeCell ref="A18:B18"/>
    <mergeCell ref="A6:D6"/>
    <mergeCell ref="E6:H6"/>
    <mergeCell ref="I6:L6"/>
    <mergeCell ref="F1:I1"/>
    <mergeCell ref="E13:F13"/>
    <mergeCell ref="A4:B4"/>
    <mergeCell ref="A2:B2"/>
    <mergeCell ref="D2:E2"/>
    <mergeCell ref="A3:B3"/>
    <mergeCell ref="B39:D39"/>
    <mergeCell ref="A19:C21"/>
    <mergeCell ref="U38:V38"/>
    <mergeCell ref="U37:V37"/>
    <mergeCell ref="Q37:R37"/>
    <mergeCell ref="M37:N37"/>
    <mergeCell ref="A38:B38"/>
    <mergeCell ref="U19:V19"/>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D1:J33"/>
  <sheetViews>
    <sheetView tabSelected="1" workbookViewId="0" topLeftCell="A1">
      <selection activeCell="E25" sqref="E25"/>
    </sheetView>
  </sheetViews>
  <sheetFormatPr defaultColWidth="9.00390625" defaultRowHeight="13.5"/>
  <cols>
    <col min="10" max="10" width="11.375" style="0" bestFit="1" customWidth="1"/>
  </cols>
  <sheetData>
    <row r="1" ht="14.25" thickBot="1">
      <c r="J1" s="502">
        <v>45323</v>
      </c>
    </row>
    <row r="2" spans="7:8" ht="14.25" thickTop="1">
      <c r="G2" s="570" t="s">
        <v>675</v>
      </c>
      <c r="H2" s="571"/>
    </row>
    <row r="3" spans="7:8" ht="13.5">
      <c r="G3" s="572"/>
      <c r="H3" s="573"/>
    </row>
    <row r="4" spans="7:8" ht="14.25" thickBot="1">
      <c r="G4" s="574"/>
      <c r="H4" s="575"/>
    </row>
    <row r="5" spans="7:8" ht="21.75" thickTop="1">
      <c r="G5" s="418"/>
      <c r="H5" s="418"/>
    </row>
    <row r="6" ht="21">
      <c r="D6" s="417" t="s">
        <v>674</v>
      </c>
    </row>
    <row r="7" ht="21">
      <c r="D7" s="417"/>
    </row>
    <row r="8" ht="21">
      <c r="D8" s="417"/>
    </row>
    <row r="9" ht="13.5">
      <c r="J9" s="415" t="s">
        <v>649</v>
      </c>
    </row>
    <row r="10" spans="6:10" ht="13.5">
      <c r="F10" s="410"/>
      <c r="J10" s="415" t="s">
        <v>673</v>
      </c>
    </row>
    <row r="11" spans="9:10" ht="13.5">
      <c r="I11" s="416"/>
      <c r="J11" s="415" t="s">
        <v>672</v>
      </c>
    </row>
    <row r="12" spans="8:10" ht="13.5">
      <c r="H12" s="414"/>
      <c r="J12" s="415" t="s">
        <v>671</v>
      </c>
    </row>
    <row r="13" ht="13.5">
      <c r="H13" s="414"/>
    </row>
    <row r="16" ht="18.75">
      <c r="F16" s="413" t="s">
        <v>670</v>
      </c>
    </row>
    <row r="19" ht="13.5">
      <c r="E19" s="412" t="s">
        <v>669</v>
      </c>
    </row>
    <row r="20" ht="13.5">
      <c r="E20" s="412"/>
    </row>
    <row r="21" ht="13.5">
      <c r="E21" s="412" t="s">
        <v>668</v>
      </c>
    </row>
    <row r="22" ht="13.5">
      <c r="E22" s="412"/>
    </row>
    <row r="23" ht="13.5">
      <c r="E23" t="s">
        <v>746</v>
      </c>
    </row>
    <row r="24" spans="5:6" ht="13.5">
      <c r="E24" s="412"/>
      <c r="F24" s="410"/>
    </row>
    <row r="25" spans="5:6" ht="13.5">
      <c r="E25" s="412" t="s">
        <v>667</v>
      </c>
      <c r="F25" s="410"/>
    </row>
    <row r="26" spans="5:6" ht="13.5">
      <c r="E26" s="412"/>
      <c r="F26" s="410"/>
    </row>
    <row r="28" ht="13.5">
      <c r="J28" t="s">
        <v>666</v>
      </c>
    </row>
    <row r="30" ht="13.5">
      <c r="E30" s="411"/>
    </row>
    <row r="32" ht="13.5">
      <c r="G32" s="410"/>
    </row>
    <row r="33" ht="13.5">
      <c r="G33" s="410"/>
    </row>
  </sheetData>
  <sheetProtection/>
  <mergeCells count="1">
    <mergeCell ref="G2:H4"/>
  </mergeCells>
  <printOptions/>
  <pageMargins left="0.7874015748031497" right="0.7874015748031497" top="0.984251968503937" bottom="0.984251968503937"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N24"/>
  <sheetViews>
    <sheetView zoomScalePageLayoutView="0" workbookViewId="0" topLeftCell="A1">
      <selection activeCell="A38" sqref="A38:B38"/>
    </sheetView>
  </sheetViews>
  <sheetFormatPr defaultColWidth="9.00390625" defaultRowHeight="13.5"/>
  <sheetData>
    <row r="1" spans="1:14" ht="32.25">
      <c r="A1" s="578" t="s">
        <v>608</v>
      </c>
      <c r="B1" s="578"/>
      <c r="C1" s="578"/>
      <c r="D1" s="578"/>
      <c r="E1" s="578"/>
      <c r="F1" s="578"/>
      <c r="G1" s="578"/>
      <c r="H1" s="578"/>
      <c r="I1" s="578"/>
      <c r="J1" s="578"/>
      <c r="K1" s="578"/>
      <c r="L1" s="578"/>
      <c r="M1" s="578"/>
      <c r="N1" s="578"/>
    </row>
    <row r="2" spans="1:14" ht="21" customHeight="1">
      <c r="A2" s="579"/>
      <c r="B2" s="579"/>
      <c r="C2" s="579"/>
      <c r="D2" s="579"/>
      <c r="E2" s="579"/>
      <c r="F2" s="579"/>
      <c r="G2" s="579"/>
      <c r="H2" s="579"/>
      <c r="I2" s="579"/>
      <c r="J2" s="579"/>
      <c r="K2" s="579"/>
      <c r="L2" s="579"/>
      <c r="M2" s="579"/>
      <c r="N2" s="579"/>
    </row>
    <row r="3" spans="1:14" ht="21" customHeight="1">
      <c r="A3" s="580"/>
      <c r="B3" s="580"/>
      <c r="C3" s="580"/>
      <c r="D3" s="580"/>
      <c r="E3" s="580"/>
      <c r="F3" s="580"/>
      <c r="G3" s="580"/>
      <c r="H3" s="580"/>
      <c r="I3" s="580"/>
      <c r="J3" s="580"/>
      <c r="K3" s="580"/>
      <c r="L3" s="580"/>
      <c r="M3" s="580"/>
      <c r="N3" s="580"/>
    </row>
    <row r="4" spans="1:14" ht="21" customHeight="1">
      <c r="A4" s="577" t="s">
        <v>609</v>
      </c>
      <c r="B4" s="577"/>
      <c r="C4" s="577"/>
      <c r="D4" s="577"/>
      <c r="E4" s="577"/>
      <c r="F4" s="577"/>
      <c r="G4" s="577"/>
      <c r="H4" s="577"/>
      <c r="I4" s="577"/>
      <c r="J4" s="577"/>
      <c r="K4" s="577"/>
      <c r="L4" s="577"/>
      <c r="M4" s="577"/>
      <c r="N4" s="577"/>
    </row>
    <row r="5" spans="1:14" ht="21" customHeight="1">
      <c r="A5" s="581"/>
      <c r="B5" s="581"/>
      <c r="C5" s="581"/>
      <c r="D5" s="581"/>
      <c r="E5" s="581"/>
      <c r="F5" s="581"/>
      <c r="G5" s="581"/>
      <c r="H5" s="581"/>
      <c r="I5" s="581"/>
      <c r="J5" s="581"/>
      <c r="K5" s="581"/>
      <c r="L5" s="581"/>
      <c r="M5" s="581"/>
      <c r="N5" s="581"/>
    </row>
    <row r="6" spans="1:14" ht="21" customHeight="1">
      <c r="A6" s="580"/>
      <c r="B6" s="580"/>
      <c r="C6" s="580"/>
      <c r="D6" s="580"/>
      <c r="E6" s="580"/>
      <c r="F6" s="580"/>
      <c r="G6" s="580"/>
      <c r="H6" s="580"/>
      <c r="I6" s="580"/>
      <c r="J6" s="580"/>
      <c r="K6" s="580"/>
      <c r="L6" s="580"/>
      <c r="M6" s="580"/>
      <c r="N6" s="580"/>
    </row>
    <row r="7" spans="1:14" ht="21" customHeight="1">
      <c r="A7" s="576" t="s">
        <v>610</v>
      </c>
      <c r="B7" s="576"/>
      <c r="C7" s="576"/>
      <c r="D7" s="576"/>
      <c r="E7" s="576"/>
      <c r="F7" s="576"/>
      <c r="G7" s="576"/>
      <c r="H7" s="576"/>
      <c r="I7" s="576"/>
      <c r="J7" s="576"/>
      <c r="K7" s="576"/>
      <c r="L7" s="576"/>
      <c r="M7" s="576"/>
      <c r="N7" s="576"/>
    </row>
    <row r="8" spans="1:14" ht="21" customHeight="1">
      <c r="A8" s="576" t="s">
        <v>623</v>
      </c>
      <c r="B8" s="576"/>
      <c r="C8" s="576"/>
      <c r="D8" s="576"/>
      <c r="E8" s="576"/>
      <c r="F8" s="576"/>
      <c r="G8" s="576"/>
      <c r="H8" s="576"/>
      <c r="I8" s="576"/>
      <c r="J8" s="576"/>
      <c r="K8" s="576"/>
      <c r="L8" s="576"/>
      <c r="M8" s="576"/>
      <c r="N8" s="576"/>
    </row>
    <row r="9" spans="1:14" ht="21" customHeight="1">
      <c r="A9" s="576"/>
      <c r="B9" s="576"/>
      <c r="C9" s="576"/>
      <c r="D9" s="576"/>
      <c r="E9" s="576"/>
      <c r="F9" s="576"/>
      <c r="G9" s="576"/>
      <c r="H9" s="576"/>
      <c r="I9" s="576"/>
      <c r="J9" s="576"/>
      <c r="K9" s="576"/>
      <c r="L9" s="576"/>
      <c r="M9" s="576"/>
      <c r="N9" s="576"/>
    </row>
    <row r="10" spans="1:14" ht="21" customHeight="1">
      <c r="A10" s="577" t="s">
        <v>611</v>
      </c>
      <c r="B10" s="577"/>
      <c r="C10" s="577"/>
      <c r="D10" s="577"/>
      <c r="E10" s="577"/>
      <c r="F10" s="577"/>
      <c r="G10" s="577"/>
      <c r="H10" s="577"/>
      <c r="I10" s="577"/>
      <c r="J10" s="577"/>
      <c r="K10" s="577"/>
      <c r="L10" s="577"/>
      <c r="M10" s="577"/>
      <c r="N10" s="577"/>
    </row>
    <row r="11" spans="1:14" ht="21" customHeight="1">
      <c r="A11" s="577" t="s">
        <v>624</v>
      </c>
      <c r="B11" s="577"/>
      <c r="C11" s="577"/>
      <c r="D11" s="577"/>
      <c r="E11" s="577"/>
      <c r="F11" s="577"/>
      <c r="G11" s="577"/>
      <c r="H11" s="577"/>
      <c r="I11" s="577"/>
      <c r="J11" s="577"/>
      <c r="K11" s="577"/>
      <c r="L11" s="577"/>
      <c r="M11" s="577"/>
      <c r="N11" s="577"/>
    </row>
    <row r="12" spans="1:14" ht="21" customHeight="1">
      <c r="A12" s="576"/>
      <c r="B12" s="576"/>
      <c r="C12" s="576"/>
      <c r="D12" s="576"/>
      <c r="E12" s="576"/>
      <c r="F12" s="576"/>
      <c r="G12" s="576"/>
      <c r="H12" s="576"/>
      <c r="I12" s="576"/>
      <c r="J12" s="576"/>
      <c r="K12" s="576"/>
      <c r="L12" s="576"/>
      <c r="M12" s="576"/>
      <c r="N12" s="576"/>
    </row>
    <row r="13" spans="1:14" ht="21" customHeight="1">
      <c r="A13" s="576" t="s">
        <v>612</v>
      </c>
      <c r="B13" s="576"/>
      <c r="C13" s="576"/>
      <c r="D13" s="576"/>
      <c r="E13" s="576"/>
      <c r="F13" s="576"/>
      <c r="G13" s="576"/>
      <c r="H13" s="576"/>
      <c r="I13" s="576"/>
      <c r="J13" s="576"/>
      <c r="K13" s="576"/>
      <c r="L13" s="576"/>
      <c r="M13" s="576"/>
      <c r="N13" s="576"/>
    </row>
    <row r="14" spans="1:14" ht="21" customHeight="1">
      <c r="A14" s="576" t="s">
        <v>613</v>
      </c>
      <c r="B14" s="576"/>
      <c r="C14" s="576"/>
      <c r="D14" s="576"/>
      <c r="E14" s="576"/>
      <c r="F14" s="576"/>
      <c r="G14" s="576"/>
      <c r="H14" s="576"/>
      <c r="I14" s="576"/>
      <c r="J14" s="576"/>
      <c r="K14" s="576"/>
      <c r="L14" s="576"/>
      <c r="M14" s="576"/>
      <c r="N14" s="576"/>
    </row>
    <row r="15" spans="1:14" ht="21" customHeight="1">
      <c r="A15" s="576"/>
      <c r="B15" s="576"/>
      <c r="C15" s="576"/>
      <c r="D15" s="576"/>
      <c r="E15" s="576"/>
      <c r="F15" s="576"/>
      <c r="G15" s="576"/>
      <c r="H15" s="576"/>
      <c r="I15" s="576"/>
      <c r="J15" s="576"/>
      <c r="K15" s="576"/>
      <c r="L15" s="576"/>
      <c r="M15" s="576"/>
      <c r="N15" s="576"/>
    </row>
    <row r="16" spans="1:14" ht="21" customHeight="1">
      <c r="A16" s="576" t="s">
        <v>614</v>
      </c>
      <c r="B16" s="576"/>
      <c r="C16" s="576"/>
      <c r="D16" s="576"/>
      <c r="E16" s="576"/>
      <c r="F16" s="576"/>
      <c r="G16" s="576"/>
      <c r="H16" s="576"/>
      <c r="I16" s="576"/>
      <c r="J16" s="576"/>
      <c r="K16" s="576"/>
      <c r="L16" s="576"/>
      <c r="M16" s="576"/>
      <c r="N16" s="576"/>
    </row>
    <row r="17" spans="1:14" ht="21" customHeight="1">
      <c r="A17" s="580"/>
      <c r="B17" s="580"/>
      <c r="C17" s="580"/>
      <c r="D17" s="580"/>
      <c r="E17" s="580"/>
      <c r="F17" s="580"/>
      <c r="G17" s="580"/>
      <c r="H17" s="580"/>
      <c r="I17" s="580"/>
      <c r="J17" s="580"/>
      <c r="K17" s="580"/>
      <c r="L17" s="580"/>
      <c r="M17" s="580"/>
      <c r="N17" s="580"/>
    </row>
    <row r="18" spans="1:14" ht="21" customHeight="1">
      <c r="A18" s="581" t="s">
        <v>615</v>
      </c>
      <c r="B18" s="581"/>
      <c r="C18" s="581"/>
      <c r="D18" s="581"/>
      <c r="E18" s="581"/>
      <c r="F18" s="581"/>
      <c r="G18" s="581"/>
      <c r="H18" s="581"/>
      <c r="I18" s="581"/>
      <c r="J18" s="581"/>
      <c r="K18" s="581"/>
      <c r="L18" s="581"/>
      <c r="M18" s="581"/>
      <c r="N18" s="581"/>
    </row>
    <row r="19" spans="1:14" ht="21" customHeight="1">
      <c r="A19" s="583"/>
      <c r="B19" s="583"/>
      <c r="C19" s="583"/>
      <c r="D19" s="583"/>
      <c r="E19" s="583"/>
      <c r="F19" s="583"/>
      <c r="G19" s="583"/>
      <c r="H19" s="583"/>
      <c r="I19" s="583"/>
      <c r="J19" s="583"/>
      <c r="K19" s="583"/>
      <c r="L19" s="583"/>
      <c r="M19" s="583"/>
      <c r="N19" s="583"/>
    </row>
    <row r="20" spans="1:14" ht="21" customHeight="1">
      <c r="A20" s="583"/>
      <c r="B20" s="583"/>
      <c r="C20" s="583"/>
      <c r="D20" s="583"/>
      <c r="E20" s="583"/>
      <c r="F20" s="583"/>
      <c r="G20" s="583"/>
      <c r="H20" s="583"/>
      <c r="I20" s="583"/>
      <c r="J20" s="583"/>
      <c r="K20" s="583"/>
      <c r="L20" s="583"/>
      <c r="M20" s="583"/>
      <c r="N20" s="583"/>
    </row>
    <row r="21" spans="1:14" ht="21" customHeight="1">
      <c r="A21" s="583"/>
      <c r="B21" s="583"/>
      <c r="C21" s="583"/>
      <c r="D21" s="583"/>
      <c r="E21" s="583"/>
      <c r="F21" s="583"/>
      <c r="G21" s="583"/>
      <c r="H21" s="583"/>
      <c r="I21" s="583"/>
      <c r="J21" s="583"/>
      <c r="K21" s="583"/>
      <c r="L21" s="583"/>
      <c r="M21" s="583"/>
      <c r="N21" s="583"/>
    </row>
    <row r="22" spans="1:14" ht="21" customHeight="1">
      <c r="A22" s="582" t="s">
        <v>616</v>
      </c>
      <c r="B22" s="582"/>
      <c r="C22" s="582"/>
      <c r="D22" s="582"/>
      <c r="E22" s="582"/>
      <c r="F22" s="582"/>
      <c r="G22" s="582"/>
      <c r="H22" s="582"/>
      <c r="I22" s="582"/>
      <c r="J22" s="582"/>
      <c r="K22" s="582"/>
      <c r="L22" s="582"/>
      <c r="M22" s="582"/>
      <c r="N22" s="582"/>
    </row>
    <row r="23" spans="1:14" ht="21" customHeight="1">
      <c r="A23" s="582" t="s">
        <v>617</v>
      </c>
      <c r="B23" s="582"/>
      <c r="C23" s="582"/>
      <c r="D23" s="582"/>
      <c r="E23" s="582"/>
      <c r="F23" s="582"/>
      <c r="G23" s="582"/>
      <c r="H23" s="582"/>
      <c r="I23" s="582"/>
      <c r="J23" s="582"/>
      <c r="K23" s="582"/>
      <c r="L23" s="582"/>
      <c r="M23" s="582"/>
      <c r="N23" s="582"/>
    </row>
    <row r="24" spans="1:14" ht="21" customHeight="1">
      <c r="A24" s="582" t="s">
        <v>625</v>
      </c>
      <c r="B24" s="582"/>
      <c r="C24" s="582"/>
      <c r="D24" s="582"/>
      <c r="E24" s="582"/>
      <c r="F24" s="582"/>
      <c r="G24" s="582"/>
      <c r="H24" s="582"/>
      <c r="I24" s="582"/>
      <c r="J24" s="582"/>
      <c r="K24" s="582"/>
      <c r="L24" s="582"/>
      <c r="M24" s="582"/>
      <c r="N24" s="582"/>
    </row>
  </sheetData>
  <sheetProtection/>
  <mergeCells count="24">
    <mergeCell ref="A21:N21"/>
    <mergeCell ref="A12:N12"/>
    <mergeCell ref="A8:N8"/>
    <mergeCell ref="A9:N9"/>
    <mergeCell ref="A10:N10"/>
    <mergeCell ref="A13:N13"/>
    <mergeCell ref="A24:N24"/>
    <mergeCell ref="A14:N14"/>
    <mergeCell ref="A15:N15"/>
    <mergeCell ref="A16:N16"/>
    <mergeCell ref="A18:N18"/>
    <mergeCell ref="A17:N17"/>
    <mergeCell ref="A19:N19"/>
    <mergeCell ref="A20:N20"/>
    <mergeCell ref="A22:N22"/>
    <mergeCell ref="A23:N23"/>
    <mergeCell ref="A7:N7"/>
    <mergeCell ref="A11:N11"/>
    <mergeCell ref="A1:N1"/>
    <mergeCell ref="A2:N2"/>
    <mergeCell ref="A3:N3"/>
    <mergeCell ref="A4:N4"/>
    <mergeCell ref="A5:N5"/>
    <mergeCell ref="A6:N6"/>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T75"/>
  <sheetViews>
    <sheetView zoomScalePageLayoutView="0" workbookViewId="0" topLeftCell="A1">
      <selection activeCell="G7" sqref="G7"/>
    </sheetView>
  </sheetViews>
  <sheetFormatPr defaultColWidth="9.00390625" defaultRowHeight="13.5"/>
  <cols>
    <col min="1" max="1" width="11.625" style="0" customWidth="1"/>
    <col min="2" max="2" width="16.625" style="0" customWidth="1"/>
    <col min="3" max="10" width="11.625" style="0" customWidth="1"/>
    <col min="11" max="11" width="16.625" style="0" customWidth="1"/>
    <col min="12" max="16" width="11.625" style="0" customWidth="1"/>
  </cols>
  <sheetData>
    <row r="1" spans="1:16" ht="36" customHeight="1">
      <c r="A1" s="603" t="s">
        <v>492</v>
      </c>
      <c r="B1" s="603"/>
      <c r="C1" s="603"/>
      <c r="D1" s="603"/>
      <c r="E1" s="509"/>
      <c r="F1" s="509"/>
      <c r="G1" s="509"/>
      <c r="H1" s="510"/>
      <c r="I1" s="509"/>
      <c r="J1" s="603" t="s">
        <v>493</v>
      </c>
      <c r="K1" s="603"/>
      <c r="L1" s="603"/>
      <c r="M1" s="603"/>
      <c r="N1" s="509"/>
      <c r="O1" s="509"/>
      <c r="P1" s="509"/>
    </row>
    <row r="2" spans="1:16" ht="21" customHeight="1">
      <c r="A2" s="509"/>
      <c r="B2" s="509"/>
      <c r="C2" s="509"/>
      <c r="D2" s="509"/>
      <c r="E2" s="509"/>
      <c r="F2" s="509"/>
      <c r="G2" s="509"/>
      <c r="H2" s="510"/>
      <c r="I2" s="509"/>
      <c r="J2" s="509"/>
      <c r="K2" s="509"/>
      <c r="L2" s="509"/>
      <c r="M2" s="509"/>
      <c r="N2" s="509"/>
      <c r="O2" s="509"/>
      <c r="P2" s="509"/>
    </row>
    <row r="3" spans="1:16" ht="21" customHeight="1" thickBot="1">
      <c r="A3" s="509"/>
      <c r="B3" s="509"/>
      <c r="C3" s="509"/>
      <c r="D3" s="509"/>
      <c r="E3" s="509"/>
      <c r="F3" s="509"/>
      <c r="G3" s="509"/>
      <c r="H3" s="510"/>
      <c r="I3" s="509"/>
      <c r="J3" s="509"/>
      <c r="K3" s="509"/>
      <c r="L3" s="509"/>
      <c r="M3" s="509"/>
      <c r="N3" s="509"/>
      <c r="O3" s="509"/>
      <c r="P3" s="509"/>
    </row>
    <row r="4" spans="1:16" ht="36" customHeight="1" thickBot="1">
      <c r="A4" s="511"/>
      <c r="B4" s="512" t="s">
        <v>494</v>
      </c>
      <c r="C4" s="604" t="s">
        <v>495</v>
      </c>
      <c r="D4" s="604"/>
      <c r="E4" s="604"/>
      <c r="F4" s="605"/>
      <c r="G4" s="513"/>
      <c r="H4" s="514"/>
      <c r="I4" s="515"/>
      <c r="J4" s="516"/>
      <c r="K4" s="517" t="s">
        <v>496</v>
      </c>
      <c r="L4" s="518" t="s">
        <v>497</v>
      </c>
      <c r="M4" s="518" t="s">
        <v>498</v>
      </c>
      <c r="N4" s="519" t="s">
        <v>499</v>
      </c>
      <c r="O4" s="509"/>
      <c r="P4" s="509"/>
    </row>
    <row r="5" spans="1:16" ht="36" customHeight="1" thickBot="1">
      <c r="A5" s="513"/>
      <c r="B5" s="520" t="s">
        <v>500</v>
      </c>
      <c r="C5" s="592" t="s">
        <v>655</v>
      </c>
      <c r="D5" s="592"/>
      <c r="E5" s="592"/>
      <c r="F5" s="606"/>
      <c r="G5" s="513"/>
      <c r="H5" s="514"/>
      <c r="I5" s="515"/>
      <c r="J5" s="521" t="s">
        <v>708</v>
      </c>
      <c r="K5" s="522" t="s">
        <v>713</v>
      </c>
      <c r="L5" s="523" t="s">
        <v>501</v>
      </c>
      <c r="M5" s="524" t="s">
        <v>502</v>
      </c>
      <c r="N5" s="525" t="s">
        <v>728</v>
      </c>
      <c r="O5" s="509"/>
      <c r="P5" s="509"/>
    </row>
    <row r="6" spans="1:16" ht="36" customHeight="1">
      <c r="A6" s="513"/>
      <c r="B6" s="526"/>
      <c r="C6" s="526"/>
      <c r="D6" s="526"/>
      <c r="E6" s="526"/>
      <c r="F6" s="526"/>
      <c r="G6" s="513"/>
      <c r="H6" s="514"/>
      <c r="I6" s="515"/>
      <c r="J6" s="521" t="s">
        <v>709</v>
      </c>
      <c r="K6" s="527" t="s">
        <v>710</v>
      </c>
      <c r="L6" s="523" t="s">
        <v>725</v>
      </c>
      <c r="M6" s="523" t="s">
        <v>660</v>
      </c>
      <c r="N6" s="525" t="s">
        <v>661</v>
      </c>
      <c r="O6" s="509"/>
      <c r="P6" s="509"/>
    </row>
    <row r="7" spans="1:16" ht="36" customHeight="1">
      <c r="A7" s="528"/>
      <c r="B7" s="529"/>
      <c r="C7" s="529"/>
      <c r="D7" s="529"/>
      <c r="E7" s="513"/>
      <c r="F7" s="513"/>
      <c r="G7" s="513"/>
      <c r="H7" s="514"/>
      <c r="I7" s="515"/>
      <c r="J7" s="530" t="s">
        <v>646</v>
      </c>
      <c r="K7" s="531" t="s">
        <v>711</v>
      </c>
      <c r="L7" s="532" t="s">
        <v>726</v>
      </c>
      <c r="M7" s="532" t="s">
        <v>664</v>
      </c>
      <c r="N7" s="533" t="s">
        <v>665</v>
      </c>
      <c r="O7" s="509"/>
      <c r="P7" s="509"/>
    </row>
    <row r="8" spans="1:16" ht="36" customHeight="1" thickBot="1">
      <c r="A8" s="528"/>
      <c r="B8" s="529"/>
      <c r="C8" s="529"/>
      <c r="D8" s="534"/>
      <c r="E8" s="513"/>
      <c r="F8" s="513"/>
      <c r="G8" s="513"/>
      <c r="H8" s="514"/>
      <c r="I8" s="515"/>
      <c r="J8" s="535" t="s">
        <v>646</v>
      </c>
      <c r="K8" s="536" t="s">
        <v>712</v>
      </c>
      <c r="L8" s="537" t="s">
        <v>727</v>
      </c>
      <c r="M8" s="537" t="s">
        <v>699</v>
      </c>
      <c r="N8" s="538" t="s">
        <v>700</v>
      </c>
      <c r="O8" s="509"/>
      <c r="P8" s="509"/>
    </row>
    <row r="9" spans="1:16" ht="36" customHeight="1">
      <c r="A9" s="528"/>
      <c r="B9" s="598" t="s">
        <v>503</v>
      </c>
      <c r="C9" s="599"/>
      <c r="D9" s="600"/>
      <c r="E9" s="601" t="s">
        <v>504</v>
      </c>
      <c r="F9" s="602"/>
      <c r="G9" s="513"/>
      <c r="H9" s="514"/>
      <c r="I9" s="513"/>
      <c r="J9" s="539" t="s">
        <v>647</v>
      </c>
      <c r="K9" s="540"/>
      <c r="L9" s="540"/>
      <c r="M9" s="540"/>
      <c r="N9" s="540"/>
      <c r="O9" s="509"/>
      <c r="P9" s="509"/>
    </row>
    <row r="10" spans="1:16" ht="36" customHeight="1">
      <c r="A10" s="528"/>
      <c r="B10" s="595" t="s">
        <v>505</v>
      </c>
      <c r="C10" s="596"/>
      <c r="D10" s="597"/>
      <c r="E10" s="587">
        <v>-0.05</v>
      </c>
      <c r="F10" s="588"/>
      <c r="G10" s="513"/>
      <c r="H10" s="514"/>
      <c r="I10" s="513"/>
      <c r="J10" s="541" t="s">
        <v>724</v>
      </c>
      <c r="K10" s="513"/>
      <c r="L10" s="513"/>
      <c r="M10" s="513"/>
      <c r="N10" s="513"/>
      <c r="O10" s="509"/>
      <c r="P10" s="509"/>
    </row>
    <row r="11" spans="1:16" ht="36" customHeight="1">
      <c r="A11" s="528"/>
      <c r="B11" s="595" t="s">
        <v>506</v>
      </c>
      <c r="C11" s="596"/>
      <c r="D11" s="597"/>
      <c r="E11" s="587">
        <v>-0.1</v>
      </c>
      <c r="F11" s="588"/>
      <c r="G11" s="513"/>
      <c r="H11" s="514"/>
      <c r="I11" s="513"/>
      <c r="J11" s="528"/>
      <c r="K11" s="513"/>
      <c r="L11" s="513"/>
      <c r="M11" s="513"/>
      <c r="N11" s="513"/>
      <c r="O11" s="513"/>
      <c r="P11" s="513"/>
    </row>
    <row r="12" spans="1:16" ht="36" customHeight="1">
      <c r="A12" s="528"/>
      <c r="B12" s="589" t="s">
        <v>507</v>
      </c>
      <c r="C12" s="590"/>
      <c r="D12" s="590"/>
      <c r="E12" s="585">
        <v>-0.15</v>
      </c>
      <c r="F12" s="586"/>
      <c r="G12" s="513"/>
      <c r="H12" s="514"/>
      <c r="I12" s="513"/>
      <c r="J12" s="528"/>
      <c r="K12" s="513"/>
      <c r="L12" s="513"/>
      <c r="M12" s="513"/>
      <c r="N12" s="513"/>
      <c r="O12" s="513"/>
      <c r="P12" s="513"/>
    </row>
    <row r="13" spans="1:16" ht="36" customHeight="1" thickBot="1">
      <c r="A13" s="528"/>
      <c r="B13" s="591" t="s">
        <v>508</v>
      </c>
      <c r="C13" s="592"/>
      <c r="D13" s="592"/>
      <c r="E13" s="593">
        <v>-0.2</v>
      </c>
      <c r="F13" s="594"/>
      <c r="G13" s="513"/>
      <c r="H13" s="514"/>
      <c r="I13" s="513"/>
      <c r="J13" s="528"/>
      <c r="K13" s="513"/>
      <c r="L13" s="513"/>
      <c r="M13" s="513"/>
      <c r="N13" s="513"/>
      <c r="O13" s="513"/>
      <c r="P13" s="513"/>
    </row>
    <row r="14" spans="1:16" ht="36" customHeight="1">
      <c r="A14" s="528"/>
      <c r="B14" s="542"/>
      <c r="C14" s="542"/>
      <c r="D14" s="542"/>
      <c r="E14" s="543"/>
      <c r="F14" s="543"/>
      <c r="G14" s="513"/>
      <c r="H14" s="514"/>
      <c r="I14" s="513"/>
      <c r="J14" s="528"/>
      <c r="K14" s="513"/>
      <c r="L14" s="513"/>
      <c r="M14" s="513"/>
      <c r="N14" s="513"/>
      <c r="O14" s="513"/>
      <c r="P14" s="513"/>
    </row>
    <row r="15" spans="1:16" ht="36" customHeight="1">
      <c r="A15" s="513"/>
      <c r="B15" s="526"/>
      <c r="C15" s="526"/>
      <c r="D15" s="526"/>
      <c r="E15" s="544"/>
      <c r="F15" s="544"/>
      <c r="G15" s="513"/>
      <c r="H15" s="514"/>
      <c r="I15" s="513"/>
      <c r="J15" s="513"/>
      <c r="K15" s="513"/>
      <c r="L15" s="513"/>
      <c r="M15" s="513"/>
      <c r="N15" s="513"/>
      <c r="O15" s="513"/>
      <c r="P15" s="513"/>
    </row>
    <row r="16" spans="1:16" ht="36" customHeight="1">
      <c r="A16" s="528"/>
      <c r="B16" s="513"/>
      <c r="C16" s="513"/>
      <c r="D16" s="513"/>
      <c r="E16" s="513"/>
      <c r="F16" s="513"/>
      <c r="G16" s="513"/>
      <c r="H16" s="514"/>
      <c r="I16" s="513"/>
      <c r="J16" s="528"/>
      <c r="K16" s="513"/>
      <c r="L16" s="513"/>
      <c r="M16" s="513"/>
      <c r="N16" s="513"/>
      <c r="O16" s="513"/>
      <c r="P16" s="513"/>
    </row>
    <row r="17" spans="1:16" ht="36" customHeight="1">
      <c r="A17" s="528"/>
      <c r="B17" s="513"/>
      <c r="C17" s="513"/>
      <c r="D17" s="513"/>
      <c r="E17" s="513"/>
      <c r="F17" s="513"/>
      <c r="G17" s="513"/>
      <c r="H17" s="514"/>
      <c r="I17" s="513"/>
      <c r="J17" s="528"/>
      <c r="K17" s="513"/>
      <c r="L17" s="513"/>
      <c r="M17" s="513"/>
      <c r="N17" s="513"/>
      <c r="O17" s="513"/>
      <c r="P17" s="513"/>
    </row>
    <row r="18" spans="1:16" ht="36" customHeight="1">
      <c r="A18" s="528"/>
      <c r="B18" s="513"/>
      <c r="C18" s="513"/>
      <c r="D18" s="513"/>
      <c r="E18" s="513"/>
      <c r="F18" s="513"/>
      <c r="G18" s="513"/>
      <c r="H18" s="514"/>
      <c r="I18" s="513"/>
      <c r="J18" s="528"/>
      <c r="K18" s="513"/>
      <c r="L18" s="513"/>
      <c r="M18" s="513"/>
      <c r="N18" s="513"/>
      <c r="O18" s="513"/>
      <c r="P18" s="513"/>
    </row>
    <row r="19" spans="1:16" ht="13.5" customHeight="1">
      <c r="A19" s="528"/>
      <c r="B19" s="513"/>
      <c r="C19" s="513"/>
      <c r="D19" s="513"/>
      <c r="E19" s="513"/>
      <c r="F19" s="513"/>
      <c r="G19" s="513"/>
      <c r="H19" s="514"/>
      <c r="I19" s="513"/>
      <c r="J19" s="528"/>
      <c r="K19" s="513"/>
      <c r="L19" s="513"/>
      <c r="M19" s="513"/>
      <c r="N19" s="513"/>
      <c r="O19" s="513"/>
      <c r="P19" s="513"/>
    </row>
    <row r="20" spans="1:16" ht="13.5">
      <c r="A20" s="509"/>
      <c r="B20" s="509"/>
      <c r="C20" s="509"/>
      <c r="D20" s="509"/>
      <c r="E20" s="509"/>
      <c r="F20" s="509"/>
      <c r="G20" s="509"/>
      <c r="H20" s="510"/>
      <c r="I20" s="509"/>
      <c r="J20" s="509"/>
      <c r="K20" s="509"/>
      <c r="L20" s="509"/>
      <c r="M20" s="509"/>
      <c r="N20" s="509"/>
      <c r="O20" s="509"/>
      <c r="P20" s="509"/>
    </row>
    <row r="21" spans="1:16" ht="13.5">
      <c r="A21" s="509"/>
      <c r="B21" s="509"/>
      <c r="C21" s="509"/>
      <c r="D21" s="509"/>
      <c r="E21" s="509"/>
      <c r="F21" s="509"/>
      <c r="G21" s="509"/>
      <c r="H21" s="510"/>
      <c r="I21" s="509"/>
      <c r="J21" s="509"/>
      <c r="K21" s="509"/>
      <c r="L21" s="509"/>
      <c r="M21" s="509"/>
      <c r="N21" s="509"/>
      <c r="O21" s="509"/>
      <c r="P21" s="509"/>
    </row>
    <row r="22" spans="1:16" ht="13.5">
      <c r="A22" s="545"/>
      <c r="B22" s="545"/>
      <c r="C22" s="545"/>
      <c r="D22" s="545"/>
      <c r="E22" s="545"/>
      <c r="F22" s="545"/>
      <c r="G22" s="545"/>
      <c r="H22" s="546"/>
      <c r="I22" s="545"/>
      <c r="J22" s="584"/>
      <c r="K22" s="584"/>
      <c r="L22" s="584"/>
      <c r="M22" s="584"/>
      <c r="N22" s="584"/>
      <c r="O22" s="584"/>
      <c r="P22" s="584"/>
    </row>
    <row r="23" spans="1:16" ht="13.5">
      <c r="A23" s="509"/>
      <c r="B23" s="509"/>
      <c r="C23" s="509"/>
      <c r="D23" s="509"/>
      <c r="E23" s="509"/>
      <c r="F23" s="509"/>
      <c r="G23" s="509"/>
      <c r="H23" s="510"/>
      <c r="I23" s="509"/>
      <c r="J23" s="509"/>
      <c r="K23" s="509"/>
      <c r="L23" s="509"/>
      <c r="M23" s="509"/>
      <c r="N23" s="509"/>
      <c r="O23" s="509"/>
      <c r="P23" s="509"/>
    </row>
    <row r="24" spans="1:16" ht="13.5">
      <c r="A24" s="509"/>
      <c r="B24" s="509"/>
      <c r="C24" s="509"/>
      <c r="D24" s="509"/>
      <c r="E24" s="509"/>
      <c r="F24" s="509"/>
      <c r="G24" s="509"/>
      <c r="H24" s="510"/>
      <c r="I24" s="509"/>
      <c r="J24" s="509"/>
      <c r="K24" s="509"/>
      <c r="L24" s="509"/>
      <c r="M24" s="509"/>
      <c r="N24" s="509"/>
      <c r="O24" s="509"/>
      <c r="P24" s="509"/>
    </row>
    <row r="25" spans="1:16" ht="13.5">
      <c r="A25" s="584"/>
      <c r="B25" s="584"/>
      <c r="C25" s="509"/>
      <c r="D25" s="509"/>
      <c r="E25" s="509"/>
      <c r="F25" s="509"/>
      <c r="G25" s="509"/>
      <c r="H25" s="510"/>
      <c r="I25" s="509"/>
      <c r="J25" s="584"/>
      <c r="K25" s="584"/>
      <c r="L25" s="509"/>
      <c r="M25" s="509"/>
      <c r="N25" s="509"/>
      <c r="O25" s="509"/>
      <c r="P25" s="509"/>
    </row>
    <row r="26" spans="1:16" ht="13.5">
      <c r="A26" s="509"/>
      <c r="B26" s="509"/>
      <c r="C26" s="509"/>
      <c r="D26" s="509"/>
      <c r="E26" s="509"/>
      <c r="F26" s="509"/>
      <c r="G26" s="509"/>
      <c r="H26" s="510"/>
      <c r="I26" s="509"/>
      <c r="J26" s="509"/>
      <c r="K26" s="509"/>
      <c r="L26" s="509"/>
      <c r="M26" s="509"/>
      <c r="N26" s="509"/>
      <c r="O26" s="509"/>
      <c r="P26" s="509"/>
    </row>
    <row r="27" spans="1:16" ht="13.5">
      <c r="A27" s="509"/>
      <c r="B27" s="509"/>
      <c r="C27" s="509"/>
      <c r="D27" s="509"/>
      <c r="E27" s="509"/>
      <c r="F27" s="509"/>
      <c r="G27" s="509"/>
      <c r="H27" s="510"/>
      <c r="I27" s="509"/>
      <c r="J27" s="509"/>
      <c r="K27" s="509"/>
      <c r="L27" s="509"/>
      <c r="M27" s="509"/>
      <c r="N27" s="509"/>
      <c r="O27" s="509"/>
      <c r="P27" s="509"/>
    </row>
    <row r="28" spans="1:16" ht="13.5">
      <c r="A28" s="509"/>
      <c r="B28" s="509"/>
      <c r="C28" s="509"/>
      <c r="D28" s="509"/>
      <c r="E28" s="509"/>
      <c r="F28" s="509"/>
      <c r="G28" s="509"/>
      <c r="H28" s="510"/>
      <c r="I28" s="509"/>
      <c r="J28" s="509"/>
      <c r="K28" s="509"/>
      <c r="L28" s="509"/>
      <c r="M28" s="509"/>
      <c r="N28" s="509"/>
      <c r="O28" s="509"/>
      <c r="P28" s="509"/>
    </row>
    <row r="29" spans="1:16" ht="13.5">
      <c r="A29" s="509"/>
      <c r="B29" s="509"/>
      <c r="C29" s="509"/>
      <c r="D29" s="509"/>
      <c r="E29" s="509"/>
      <c r="F29" s="509"/>
      <c r="G29" s="509"/>
      <c r="H29" s="510"/>
      <c r="I29" s="509"/>
      <c r="J29" s="509"/>
      <c r="K29" s="509"/>
      <c r="L29" s="509"/>
      <c r="M29" s="509"/>
      <c r="N29" s="509"/>
      <c r="O29" s="509"/>
      <c r="P29" s="509"/>
    </row>
    <row r="30" spans="1:16" ht="13.5">
      <c r="A30" s="509"/>
      <c r="B30" s="509"/>
      <c r="C30" s="509"/>
      <c r="D30" s="509"/>
      <c r="E30" s="509"/>
      <c r="F30" s="509"/>
      <c r="G30" s="509"/>
      <c r="H30" s="510"/>
      <c r="I30" s="509"/>
      <c r="J30" s="509"/>
      <c r="K30" s="509"/>
      <c r="L30" s="509"/>
      <c r="M30" s="509"/>
      <c r="N30" s="509"/>
      <c r="O30" s="509"/>
      <c r="P30" s="509"/>
    </row>
    <row r="31" spans="1:16" ht="13.5">
      <c r="A31" s="509"/>
      <c r="B31" s="509"/>
      <c r="C31" s="509"/>
      <c r="D31" s="509"/>
      <c r="E31" s="509"/>
      <c r="F31" s="509"/>
      <c r="G31" s="509"/>
      <c r="H31" s="510"/>
      <c r="I31" s="509"/>
      <c r="J31" s="509"/>
      <c r="K31" s="509"/>
      <c r="L31" s="509"/>
      <c r="M31" s="509"/>
      <c r="N31" s="509"/>
      <c r="O31" s="509"/>
      <c r="P31" s="509"/>
    </row>
    <row r="32" ht="13.5">
      <c r="H32" s="314"/>
    </row>
    <row r="33" ht="13.5">
      <c r="H33" s="314"/>
    </row>
    <row r="34" ht="13.5">
      <c r="H34" s="314"/>
    </row>
    <row r="35" ht="13.5">
      <c r="H35" s="314"/>
    </row>
    <row r="55" spans="1:20" s="1" customFormat="1" ht="13.5">
      <c r="A55" s="2"/>
      <c r="E55" s="2"/>
      <c r="I55" s="2"/>
      <c r="M55" s="2"/>
      <c r="Q55" s="2"/>
      <c r="T55" s="2"/>
    </row>
    <row r="56" spans="1:20" s="1" customFormat="1" ht="13.5">
      <c r="A56" s="2"/>
      <c r="E56" s="2"/>
      <c r="I56" s="2"/>
      <c r="M56" s="2"/>
      <c r="Q56" s="2"/>
      <c r="T56" s="2"/>
    </row>
    <row r="57" spans="1:20" s="1" customFormat="1" ht="13.5">
      <c r="A57" s="2"/>
      <c r="E57" s="2"/>
      <c r="I57" s="2"/>
      <c r="M57" s="2"/>
      <c r="Q57" s="2"/>
      <c r="T57" s="2"/>
    </row>
    <row r="58" spans="1:20" s="1" customFormat="1" ht="13.5">
      <c r="A58" s="2"/>
      <c r="E58" s="2"/>
      <c r="I58" s="2"/>
      <c r="M58" s="2"/>
      <c r="Q58" s="2"/>
      <c r="T58" s="2"/>
    </row>
    <row r="59" spans="1:20" s="1" customFormat="1" ht="13.5">
      <c r="A59" s="2"/>
      <c r="E59" s="2"/>
      <c r="I59" s="2"/>
      <c r="M59" s="2"/>
      <c r="Q59" s="2"/>
      <c r="T59" s="2"/>
    </row>
    <row r="60" spans="1:20" s="1" customFormat="1" ht="13.5">
      <c r="A60" s="2"/>
      <c r="E60" s="2"/>
      <c r="I60" s="2"/>
      <c r="M60" s="2"/>
      <c r="Q60" s="2"/>
      <c r="T60" s="2"/>
    </row>
    <row r="61" spans="1:20" s="1" customFormat="1" ht="13.5">
      <c r="A61" s="2"/>
      <c r="E61" s="2"/>
      <c r="I61" s="2"/>
      <c r="M61" s="2"/>
      <c r="Q61" s="2"/>
      <c r="T61" s="2"/>
    </row>
    <row r="62" spans="1:20" s="1" customFormat="1" ht="13.5">
      <c r="A62" s="2"/>
      <c r="E62" s="2"/>
      <c r="I62" s="2"/>
      <c r="M62" s="2"/>
      <c r="Q62" s="2"/>
      <c r="T62" s="2"/>
    </row>
    <row r="63" spans="1:20" s="1" customFormat="1" ht="13.5">
      <c r="A63" s="2"/>
      <c r="E63" s="2"/>
      <c r="I63" s="2"/>
      <c r="M63" s="2"/>
      <c r="Q63" s="2"/>
      <c r="T63" s="2"/>
    </row>
    <row r="64" spans="1:20" s="1" customFormat="1" ht="13.5">
      <c r="A64" s="2"/>
      <c r="E64" s="2"/>
      <c r="I64" s="2"/>
      <c r="M64" s="2"/>
      <c r="Q64" s="2"/>
      <c r="T64" s="2"/>
    </row>
    <row r="65" spans="1:20" s="1" customFormat="1" ht="13.5">
      <c r="A65" s="2"/>
      <c r="E65" s="2"/>
      <c r="I65" s="2"/>
      <c r="M65" s="2"/>
      <c r="Q65" s="2"/>
      <c r="T65" s="2"/>
    </row>
    <row r="66" spans="1:20" s="1" customFormat="1" ht="13.5">
      <c r="A66" s="2"/>
      <c r="E66" s="2"/>
      <c r="I66" s="2"/>
      <c r="M66" s="2"/>
      <c r="Q66" s="2"/>
      <c r="T66" s="2"/>
    </row>
    <row r="67" spans="1:20" s="1" customFormat="1" ht="13.5">
      <c r="A67" s="2"/>
      <c r="E67" s="2"/>
      <c r="I67" s="2"/>
      <c r="M67" s="2"/>
      <c r="Q67" s="2"/>
      <c r="T67" s="2"/>
    </row>
    <row r="68" spans="1:20" s="1" customFormat="1" ht="13.5">
      <c r="A68" s="2"/>
      <c r="E68" s="2"/>
      <c r="I68" s="2"/>
      <c r="M68" s="2"/>
      <c r="Q68" s="2"/>
      <c r="T68" s="2"/>
    </row>
    <row r="69" spans="1:20" s="1" customFormat="1" ht="13.5">
      <c r="A69" s="2"/>
      <c r="E69" s="2"/>
      <c r="I69" s="2"/>
      <c r="M69" s="2"/>
      <c r="Q69" s="2"/>
      <c r="T69" s="2"/>
    </row>
    <row r="70" spans="1:20" s="1" customFormat="1" ht="13.5">
      <c r="A70" s="2"/>
      <c r="E70" s="2"/>
      <c r="I70" s="2"/>
      <c r="M70" s="2"/>
      <c r="Q70" s="2"/>
      <c r="T70" s="2"/>
    </row>
    <row r="71" spans="1:20" s="1" customFormat="1" ht="13.5">
      <c r="A71" s="2"/>
      <c r="E71" s="2"/>
      <c r="I71" s="2"/>
      <c r="M71" s="2"/>
      <c r="Q71" s="2"/>
      <c r="T71" s="2"/>
    </row>
    <row r="72" spans="1:20" s="1" customFormat="1" ht="13.5">
      <c r="A72" s="2"/>
      <c r="E72" s="2"/>
      <c r="I72" s="2"/>
      <c r="M72" s="2"/>
      <c r="Q72" s="2"/>
      <c r="T72" s="2"/>
    </row>
    <row r="73" spans="1:20" s="1" customFormat="1" ht="13.5">
      <c r="A73" s="2"/>
      <c r="E73" s="2"/>
      <c r="I73" s="2"/>
      <c r="M73" s="2"/>
      <c r="Q73" s="2"/>
      <c r="T73" s="2"/>
    </row>
    <row r="74" spans="1:20" s="1" customFormat="1" ht="13.5">
      <c r="A74" s="2"/>
      <c r="E74" s="2"/>
      <c r="I74" s="2"/>
      <c r="M74" s="2"/>
      <c r="Q74" s="2"/>
      <c r="T74" s="2"/>
    </row>
    <row r="75" spans="1:20" s="1" customFormat="1" ht="13.5">
      <c r="A75" s="2"/>
      <c r="E75" s="2"/>
      <c r="I75" s="2"/>
      <c r="M75" s="2"/>
      <c r="Q75" s="2"/>
      <c r="T75" s="2"/>
    </row>
  </sheetData>
  <sheetProtection/>
  <mergeCells count="17">
    <mergeCell ref="B9:D9"/>
    <mergeCell ref="E9:F9"/>
    <mergeCell ref="B10:D10"/>
    <mergeCell ref="E10:F10"/>
    <mergeCell ref="A1:D1"/>
    <mergeCell ref="J1:M1"/>
    <mergeCell ref="C4:F4"/>
    <mergeCell ref="C5:F5"/>
    <mergeCell ref="J22:P22"/>
    <mergeCell ref="A25:B25"/>
    <mergeCell ref="J25:K25"/>
    <mergeCell ref="E12:F12"/>
    <mergeCell ref="E11:F11"/>
    <mergeCell ref="B12:D12"/>
    <mergeCell ref="B13:D13"/>
    <mergeCell ref="E13:F13"/>
    <mergeCell ref="B11:D11"/>
  </mergeCells>
  <printOptions/>
  <pageMargins left="0.7086614173228347" right="0.7086614173228347" top="0.7480314960629921" bottom="0.7480314960629921" header="0.31496062992125984" footer="0.31496062992125984"/>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G75"/>
  <sheetViews>
    <sheetView zoomScale="50" zoomScaleNormal="50" zoomScaleSheetLayoutView="50" workbookViewId="0" topLeftCell="A1">
      <selection activeCell="A66" sqref="A66"/>
    </sheetView>
  </sheetViews>
  <sheetFormatPr defaultColWidth="9.00390625" defaultRowHeight="13.5"/>
  <cols>
    <col min="1" max="1" width="5.625" style="490" customWidth="1"/>
    <col min="2" max="2" width="15.625" style="472" customWidth="1"/>
    <col min="3" max="22" width="13.625" style="472" customWidth="1"/>
    <col min="23" max="23" width="9.375" style="472" customWidth="1"/>
    <col min="24" max="24" width="23.375" style="472" customWidth="1"/>
    <col min="25" max="27" width="9.375" style="472" customWidth="1"/>
    <col min="28" max="28" width="3.625" style="490" hidden="1" customWidth="1"/>
    <col min="29" max="29" width="9.375" style="490" customWidth="1"/>
    <col min="30" max="33" width="9.375" style="472" customWidth="1"/>
    <col min="34" max="34" width="3.625" style="490" hidden="1" customWidth="1"/>
    <col min="35" max="35" width="9.375" style="490" customWidth="1"/>
    <col min="36" max="38" width="9.375" style="472" customWidth="1"/>
    <col min="39" max="39" width="3.625" style="490" hidden="1" customWidth="1"/>
    <col min="40" max="40" width="5.625" style="490" customWidth="1"/>
    <col min="41" max="41" width="13.125" style="472" customWidth="1"/>
    <col min="42" max="43" width="9.375" style="472" customWidth="1"/>
    <col min="44" max="44" width="3.625" style="490" hidden="1" customWidth="1"/>
    <col min="45" max="45" width="5.625" style="490" customWidth="1"/>
    <col min="46" max="46" width="9.00390625" style="472" hidden="1" customWidth="1"/>
    <col min="47" max="47" width="13.125" style="472" customWidth="1"/>
    <col min="48" max="48" width="9.375" style="472" customWidth="1"/>
    <col min="49" max="49" width="3.625" style="490" hidden="1" customWidth="1"/>
    <col min="50" max="50" width="9.375" style="490" customWidth="1"/>
    <col min="51" max="51" width="5.625" style="472" customWidth="1"/>
    <col min="52" max="52" width="13.125" style="472" customWidth="1"/>
    <col min="53" max="53" width="9.375" style="472" customWidth="1"/>
    <col min="54" max="54" width="3.625" style="490" hidden="1" customWidth="1"/>
    <col min="55" max="55" width="9.375" style="472" customWidth="1"/>
    <col min="56" max="16384" width="9.00390625" style="472" customWidth="1"/>
  </cols>
  <sheetData>
    <row r="1" spans="1:59" ht="36" customHeight="1">
      <c r="A1" s="632" t="s">
        <v>306</v>
      </c>
      <c r="B1" s="632"/>
      <c r="C1" s="632"/>
      <c r="D1" s="632"/>
      <c r="E1" s="632"/>
      <c r="F1" s="632"/>
      <c r="G1" s="632"/>
      <c r="H1" s="632"/>
      <c r="I1" s="632"/>
      <c r="J1" s="632"/>
      <c r="K1" s="632"/>
      <c r="L1" s="632"/>
      <c r="M1" s="632"/>
      <c r="N1" s="632"/>
      <c r="O1" s="632"/>
      <c r="P1" s="632"/>
      <c r="Q1" s="632"/>
      <c r="R1" s="632"/>
      <c r="S1" s="632"/>
      <c r="T1" s="632"/>
      <c r="U1" s="632"/>
      <c r="V1" s="632"/>
      <c r="W1" s="337"/>
      <c r="X1" s="337"/>
      <c r="Y1" s="337"/>
      <c r="Z1" s="337"/>
      <c r="AA1" s="337"/>
      <c r="AB1" s="337"/>
      <c r="AC1" s="337"/>
      <c r="AD1" s="337"/>
      <c r="AE1" s="337"/>
      <c r="AF1" s="337"/>
      <c r="AG1" s="337"/>
      <c r="AH1" s="337"/>
      <c r="AI1" s="337"/>
      <c r="AJ1" s="469"/>
      <c r="AK1" s="469"/>
      <c r="AL1" s="469"/>
      <c r="AM1" s="470"/>
      <c r="AN1" s="470"/>
      <c r="AO1" s="469"/>
      <c r="AP1" s="469"/>
      <c r="AQ1" s="469"/>
      <c r="AR1" s="470"/>
      <c r="AS1" s="470"/>
      <c r="AT1" s="469"/>
      <c r="AU1" s="469"/>
      <c r="AV1" s="469"/>
      <c r="AW1" s="470"/>
      <c r="AX1" s="470"/>
      <c r="AY1" s="469"/>
      <c r="AZ1" s="469"/>
      <c r="BA1" s="469"/>
      <c r="BB1" s="470"/>
      <c r="BC1" s="469"/>
      <c r="BD1" s="471"/>
      <c r="BE1" s="471"/>
      <c r="BF1" s="471"/>
      <c r="BG1" s="471"/>
    </row>
    <row r="2" spans="1:59" ht="20.25" customHeight="1" thickBot="1">
      <c r="A2" s="336"/>
      <c r="B2" s="336"/>
      <c r="C2" s="336"/>
      <c r="D2" s="336"/>
      <c r="E2" s="336"/>
      <c r="F2" s="336"/>
      <c r="G2" s="336"/>
      <c r="H2" s="336"/>
      <c r="I2" s="336"/>
      <c r="J2" s="336"/>
      <c r="K2" s="336"/>
      <c r="L2" s="336"/>
      <c r="M2" s="336"/>
      <c r="N2" s="336"/>
      <c r="O2" s="336"/>
      <c r="P2" s="336"/>
      <c r="Q2" s="336"/>
      <c r="R2" s="336"/>
      <c r="S2" s="336"/>
      <c r="T2" s="336"/>
      <c r="U2" s="336"/>
      <c r="V2" s="336"/>
      <c r="W2" s="337"/>
      <c r="X2" s="337"/>
      <c r="Y2" s="337"/>
      <c r="Z2" s="337"/>
      <c r="AA2" s="337"/>
      <c r="AB2" s="337"/>
      <c r="AC2" s="337"/>
      <c r="AD2" s="337"/>
      <c r="AE2" s="337"/>
      <c r="AF2" s="337"/>
      <c r="AG2" s="337"/>
      <c r="AH2" s="337"/>
      <c r="AI2" s="337"/>
      <c r="AJ2" s="469"/>
      <c r="AK2" s="469"/>
      <c r="AL2" s="469"/>
      <c r="AM2" s="470"/>
      <c r="AN2" s="470"/>
      <c r="AO2" s="469"/>
      <c r="AP2" s="469"/>
      <c r="AQ2" s="469"/>
      <c r="AR2" s="470"/>
      <c r="AS2" s="470"/>
      <c r="AT2" s="469"/>
      <c r="AU2" s="469"/>
      <c r="AV2" s="469"/>
      <c r="AW2" s="470"/>
      <c r="AX2" s="470"/>
      <c r="AY2" s="469"/>
      <c r="AZ2" s="469"/>
      <c r="BA2" s="469"/>
      <c r="BB2" s="470"/>
      <c r="BC2" s="469"/>
      <c r="BD2" s="471"/>
      <c r="BE2" s="471"/>
      <c r="BF2" s="471"/>
      <c r="BG2" s="471"/>
    </row>
    <row r="3" spans="1:59" ht="36" customHeight="1" thickBot="1">
      <c r="A3" s="633" t="s">
        <v>94</v>
      </c>
      <c r="B3" s="633"/>
      <c r="C3" s="634" t="str">
        <f>'北信１'!D2</f>
        <v>広告主</v>
      </c>
      <c r="D3" s="634"/>
      <c r="E3" s="635"/>
      <c r="F3" s="635"/>
      <c r="G3" s="635"/>
      <c r="H3" s="635"/>
      <c r="I3" s="635"/>
      <c r="J3" s="339"/>
      <c r="K3" s="339"/>
      <c r="L3" s="339"/>
      <c r="M3" s="339"/>
      <c r="N3" s="339"/>
      <c r="O3" s="339"/>
      <c r="P3" s="339"/>
      <c r="Q3" s="339"/>
      <c r="R3" s="339"/>
      <c r="S3" s="339"/>
      <c r="T3" s="339"/>
      <c r="U3" s="339"/>
      <c r="V3" s="339"/>
      <c r="W3" s="337"/>
      <c r="X3" s="337"/>
      <c r="Y3" s="337"/>
      <c r="Z3" s="337"/>
      <c r="AA3" s="337"/>
      <c r="AB3" s="337"/>
      <c r="AC3" s="337"/>
      <c r="AD3" s="337"/>
      <c r="AE3" s="337"/>
      <c r="AF3" s="337"/>
      <c r="AG3" s="337"/>
      <c r="AH3" s="337"/>
      <c r="AI3" s="337"/>
      <c r="AJ3" s="469"/>
      <c r="AK3" s="469"/>
      <c r="AL3" s="469"/>
      <c r="AM3" s="470"/>
      <c r="AN3" s="470"/>
      <c r="AO3" s="469"/>
      <c r="AP3" s="469"/>
      <c r="AQ3" s="469"/>
      <c r="AR3" s="470"/>
      <c r="AS3" s="470"/>
      <c r="AT3" s="469"/>
      <c r="AU3" s="469"/>
      <c r="AV3" s="469"/>
      <c r="AW3" s="470"/>
      <c r="AX3" s="470"/>
      <c r="AY3" s="469"/>
      <c r="AZ3" s="469"/>
      <c r="BA3" s="469"/>
      <c r="BB3" s="470"/>
      <c r="BC3" s="469"/>
      <c r="BD3" s="471"/>
      <c r="BE3" s="471"/>
      <c r="BF3" s="471"/>
      <c r="BG3" s="471"/>
    </row>
    <row r="4" spans="1:59" ht="36" customHeight="1" thickBot="1">
      <c r="A4" s="633"/>
      <c r="B4" s="633"/>
      <c r="C4" s="634" t="str">
        <f>'北信１'!D3</f>
        <v>タイトル</v>
      </c>
      <c r="D4" s="634"/>
      <c r="E4" s="635"/>
      <c r="F4" s="635"/>
      <c r="G4" s="635"/>
      <c r="H4" s="635"/>
      <c r="I4" s="635"/>
      <c r="J4" s="340" t="str">
        <f>'北信１'!J3</f>
        <v>折込日</v>
      </c>
      <c r="K4" s="636" t="s">
        <v>722</v>
      </c>
      <c r="L4" s="636"/>
      <c r="M4" s="636"/>
      <c r="N4" s="636"/>
      <c r="O4" s="338" t="str">
        <f>'北信１'!O3</f>
        <v>サイズ</v>
      </c>
      <c r="P4" s="635"/>
      <c r="Q4" s="635"/>
      <c r="R4" s="635"/>
      <c r="S4" s="338" t="str">
        <f>'北信１'!R3</f>
        <v>枚数</v>
      </c>
      <c r="T4" s="637">
        <f>V52</f>
        <v>0</v>
      </c>
      <c r="U4" s="638"/>
      <c r="V4" s="638"/>
      <c r="W4" s="337"/>
      <c r="X4" s="337"/>
      <c r="Y4" s="337"/>
      <c r="Z4" s="337"/>
      <c r="AA4" s="337"/>
      <c r="AB4" s="337"/>
      <c r="AC4" s="337"/>
      <c r="AD4" s="337"/>
      <c r="AE4" s="337"/>
      <c r="AF4" s="337"/>
      <c r="AG4" s="337"/>
      <c r="AH4" s="337"/>
      <c r="AI4" s="337"/>
      <c r="AJ4" s="469"/>
      <c r="AK4" s="469"/>
      <c r="AL4" s="469"/>
      <c r="AM4" s="470"/>
      <c r="AN4" s="470"/>
      <c r="AO4" s="469"/>
      <c r="AP4" s="469"/>
      <c r="AQ4" s="469"/>
      <c r="AR4" s="470"/>
      <c r="AS4" s="470"/>
      <c r="AT4" s="469"/>
      <c r="AU4" s="469"/>
      <c r="AV4" s="469"/>
      <c r="AW4" s="470"/>
      <c r="AX4" s="470"/>
      <c r="AY4" s="469"/>
      <c r="AZ4" s="469"/>
      <c r="BA4" s="469"/>
      <c r="BB4" s="470"/>
      <c r="BC4" s="469"/>
      <c r="BD4" s="471"/>
      <c r="BE4" s="471"/>
      <c r="BF4" s="471"/>
      <c r="BG4" s="471"/>
    </row>
    <row r="5" spans="1:59" ht="36" customHeight="1" thickBot="1">
      <c r="A5" s="633"/>
      <c r="B5" s="633"/>
      <c r="C5" s="634" t="str">
        <f>'北信１'!D4</f>
        <v>申込社</v>
      </c>
      <c r="D5" s="634"/>
      <c r="E5" s="635"/>
      <c r="F5" s="635"/>
      <c r="G5" s="635"/>
      <c r="H5" s="635"/>
      <c r="I5" s="635"/>
      <c r="J5" s="340" t="str">
        <f>'北信１'!J4</f>
        <v>担当者</v>
      </c>
      <c r="K5" s="642"/>
      <c r="L5" s="642"/>
      <c r="M5" s="642"/>
      <c r="N5" s="642"/>
      <c r="O5" s="338" t="str">
        <f>'北信１'!O4</f>
        <v>摘要</v>
      </c>
      <c r="P5" s="639"/>
      <c r="Q5" s="640"/>
      <c r="R5" s="640"/>
      <c r="S5" s="640"/>
      <c r="T5" s="640"/>
      <c r="U5" s="640"/>
      <c r="V5" s="641"/>
      <c r="W5" s="337"/>
      <c r="X5" s="337"/>
      <c r="Y5" s="337"/>
      <c r="Z5" s="337"/>
      <c r="AA5" s="337"/>
      <c r="AB5" s="337"/>
      <c r="AC5" s="337"/>
      <c r="AD5" s="337"/>
      <c r="AE5" s="337"/>
      <c r="AF5" s="337"/>
      <c r="AG5" s="337"/>
      <c r="AH5" s="337"/>
      <c r="AI5" s="337"/>
      <c r="AJ5" s="469"/>
      <c r="AK5" s="469"/>
      <c r="AL5" s="469"/>
      <c r="AM5" s="470"/>
      <c r="AN5" s="470"/>
      <c r="AO5" s="469"/>
      <c r="AP5" s="469"/>
      <c r="AQ5" s="469"/>
      <c r="AR5" s="470"/>
      <c r="AS5" s="470"/>
      <c r="AT5" s="469"/>
      <c r="AU5" s="469"/>
      <c r="AV5" s="469"/>
      <c r="AW5" s="470"/>
      <c r="AX5" s="470"/>
      <c r="AY5" s="469"/>
      <c r="AZ5" s="469"/>
      <c r="BA5" s="469"/>
      <c r="BB5" s="470"/>
      <c r="BC5" s="469"/>
      <c r="BD5" s="471"/>
      <c r="BE5" s="471"/>
      <c r="BF5" s="471"/>
      <c r="BG5" s="471"/>
    </row>
    <row r="6" spans="1:59" ht="9" customHeight="1" thickBot="1">
      <c r="A6" s="341"/>
      <c r="B6" s="341"/>
      <c r="C6" s="469"/>
      <c r="D6" s="469"/>
      <c r="E6" s="469"/>
      <c r="F6" s="469"/>
      <c r="G6" s="469"/>
      <c r="H6" s="469"/>
      <c r="I6" s="469"/>
      <c r="J6" s="469"/>
      <c r="K6" s="469"/>
      <c r="L6" s="469"/>
      <c r="M6" s="469"/>
      <c r="N6" s="469"/>
      <c r="O6" s="469"/>
      <c r="P6" s="469"/>
      <c r="Q6" s="469"/>
      <c r="R6" s="469"/>
      <c r="S6" s="469"/>
      <c r="T6" s="469"/>
      <c r="U6" s="469"/>
      <c r="V6" s="469"/>
      <c r="W6" s="469"/>
      <c r="X6" s="469"/>
      <c r="Y6" s="469"/>
      <c r="Z6" s="469"/>
      <c r="AA6" s="342"/>
      <c r="AB6" s="342"/>
      <c r="AC6" s="342"/>
      <c r="AD6" s="342"/>
      <c r="AE6" s="342"/>
      <c r="AF6" s="342"/>
      <c r="AG6" s="342"/>
      <c r="AH6" s="342"/>
      <c r="AI6" s="342"/>
      <c r="AJ6" s="342"/>
      <c r="AK6" s="473"/>
      <c r="AL6" s="473"/>
      <c r="AM6" s="473"/>
      <c r="AN6" s="473"/>
      <c r="AO6" s="473"/>
      <c r="AP6" s="469"/>
      <c r="AQ6" s="469"/>
      <c r="AR6" s="470"/>
      <c r="AS6" s="470"/>
      <c r="AT6" s="469"/>
      <c r="AU6" s="469"/>
      <c r="AV6" s="469"/>
      <c r="AW6" s="470"/>
      <c r="AX6" s="470"/>
      <c r="AY6" s="469"/>
      <c r="AZ6" s="469"/>
      <c r="BA6" s="342"/>
      <c r="BB6" s="342"/>
      <c r="BC6" s="342"/>
      <c r="BD6" s="471"/>
      <c r="BE6" s="471"/>
      <c r="BF6" s="471"/>
      <c r="BG6" s="471"/>
    </row>
    <row r="7" spans="1:59" ht="22.5" customHeight="1" thickBot="1">
      <c r="A7" s="624" t="s">
        <v>307</v>
      </c>
      <c r="B7" s="625"/>
      <c r="C7" s="629" t="s">
        <v>308</v>
      </c>
      <c r="D7" s="630"/>
      <c r="E7" s="629" t="s">
        <v>309</v>
      </c>
      <c r="F7" s="630"/>
      <c r="G7" s="629" t="s">
        <v>310</v>
      </c>
      <c r="H7" s="630"/>
      <c r="I7" s="629" t="s">
        <v>311</v>
      </c>
      <c r="J7" s="630"/>
      <c r="K7" s="629" t="s">
        <v>312</v>
      </c>
      <c r="L7" s="630"/>
      <c r="M7" s="629" t="s">
        <v>313</v>
      </c>
      <c r="N7" s="630"/>
      <c r="O7" s="629" t="s">
        <v>314</v>
      </c>
      <c r="P7" s="630"/>
      <c r="Q7" s="629" t="s">
        <v>315</v>
      </c>
      <c r="R7" s="630"/>
      <c r="S7" s="629" t="s">
        <v>316</v>
      </c>
      <c r="T7" s="630"/>
      <c r="U7" s="629" t="s">
        <v>305</v>
      </c>
      <c r="V7" s="630"/>
      <c r="W7" s="344"/>
      <c r="X7" s="344"/>
      <c r="Y7" s="344"/>
      <c r="Z7" s="344"/>
      <c r="AA7" s="342"/>
      <c r="AB7" s="342"/>
      <c r="AC7" s="342"/>
      <c r="AD7" s="342"/>
      <c r="AE7" s="342"/>
      <c r="AF7" s="342"/>
      <c r="AG7" s="342"/>
      <c r="AH7" s="342"/>
      <c r="AI7" s="342"/>
      <c r="AJ7" s="342"/>
      <c r="AK7" s="345"/>
      <c r="AL7" s="345"/>
      <c r="AM7" s="345"/>
      <c r="AN7" s="345"/>
      <c r="AO7" s="345"/>
      <c r="AP7" s="342"/>
      <c r="AQ7" s="474"/>
      <c r="AR7" s="474"/>
      <c r="AS7" s="474"/>
      <c r="AT7" s="469"/>
      <c r="AU7" s="342"/>
      <c r="AV7" s="474"/>
      <c r="AW7" s="474"/>
      <c r="AX7" s="474"/>
      <c r="AY7" s="474"/>
      <c r="AZ7" s="469"/>
      <c r="BA7" s="469"/>
      <c r="BB7" s="470"/>
      <c r="BC7" s="469"/>
      <c r="BD7" s="471"/>
      <c r="BE7" s="471"/>
      <c r="BF7" s="471"/>
      <c r="BG7" s="471"/>
    </row>
    <row r="8" spans="1:59" ht="22.5" customHeight="1" thickBot="1">
      <c r="A8" s="626"/>
      <c r="B8" s="627"/>
      <c r="C8" s="346" t="s">
        <v>469</v>
      </c>
      <c r="D8" s="347" t="s">
        <v>467</v>
      </c>
      <c r="E8" s="346" t="s">
        <v>469</v>
      </c>
      <c r="F8" s="347" t="s">
        <v>467</v>
      </c>
      <c r="G8" s="343" t="s">
        <v>469</v>
      </c>
      <c r="H8" s="348" t="s">
        <v>467</v>
      </c>
      <c r="I8" s="346" t="s">
        <v>469</v>
      </c>
      <c r="J8" s="347" t="s">
        <v>467</v>
      </c>
      <c r="K8" s="346" t="s">
        <v>469</v>
      </c>
      <c r="L8" s="347" t="s">
        <v>467</v>
      </c>
      <c r="M8" s="346" t="s">
        <v>469</v>
      </c>
      <c r="N8" s="347" t="s">
        <v>467</v>
      </c>
      <c r="O8" s="346" t="s">
        <v>469</v>
      </c>
      <c r="P8" s="347" t="s">
        <v>467</v>
      </c>
      <c r="Q8" s="346" t="s">
        <v>469</v>
      </c>
      <c r="R8" s="347" t="s">
        <v>467</v>
      </c>
      <c r="S8" s="346" t="s">
        <v>469</v>
      </c>
      <c r="T8" s="347" t="s">
        <v>467</v>
      </c>
      <c r="U8" s="349" t="s">
        <v>469</v>
      </c>
      <c r="V8" s="350" t="s">
        <v>467</v>
      </c>
      <c r="W8" s="344"/>
      <c r="X8" s="344"/>
      <c r="Y8" s="344"/>
      <c r="Z8" s="344"/>
      <c r="AA8" s="342"/>
      <c r="AB8" s="342"/>
      <c r="AC8" s="342"/>
      <c r="AD8" s="342"/>
      <c r="AE8" s="342"/>
      <c r="AF8" s="342"/>
      <c r="AG8" s="342"/>
      <c r="AH8" s="342"/>
      <c r="AI8" s="342"/>
      <c r="AJ8" s="342"/>
      <c r="AK8" s="345"/>
      <c r="AL8" s="345"/>
      <c r="AM8" s="345"/>
      <c r="AN8" s="345"/>
      <c r="AO8" s="345"/>
      <c r="AP8" s="342"/>
      <c r="AQ8" s="474"/>
      <c r="AR8" s="474"/>
      <c r="AS8" s="474"/>
      <c r="AT8" s="469"/>
      <c r="AU8" s="342"/>
      <c r="AV8" s="474"/>
      <c r="AW8" s="474"/>
      <c r="AX8" s="474"/>
      <c r="AY8" s="474"/>
      <c r="AZ8" s="469"/>
      <c r="BA8" s="469"/>
      <c r="BB8" s="470"/>
      <c r="BC8" s="469"/>
      <c r="BD8" s="471"/>
      <c r="BE8" s="471"/>
      <c r="BF8" s="471"/>
      <c r="BG8" s="471"/>
    </row>
    <row r="9" spans="1:59" ht="22.5" customHeight="1">
      <c r="A9" s="622" t="s">
        <v>317</v>
      </c>
      <c r="B9" s="351" t="s">
        <v>360</v>
      </c>
      <c r="C9" s="389">
        <f>'北信１'!C38</f>
        <v>6940</v>
      </c>
      <c r="D9" s="352">
        <f>'北信１'!D38</f>
        <v>0</v>
      </c>
      <c r="E9" s="355">
        <f>'北信１'!G38</f>
        <v>0</v>
      </c>
      <c r="F9" s="353">
        <f>'北信１'!H38</f>
        <v>0</v>
      </c>
      <c r="G9" s="355">
        <f>'北信１'!K38</f>
        <v>0</v>
      </c>
      <c r="H9" s="353">
        <f>'北信１'!L38</f>
        <v>0</v>
      </c>
      <c r="I9" s="355">
        <f>'北信１'!O16</f>
        <v>0</v>
      </c>
      <c r="J9" s="353">
        <f>'北信１'!P16</f>
        <v>0</v>
      </c>
      <c r="K9" s="355">
        <f>'北信１'!O28</f>
        <v>0</v>
      </c>
      <c r="L9" s="353">
        <f>'北信１'!P28</f>
        <v>0</v>
      </c>
      <c r="M9" s="355">
        <f>'北信１'!O38</f>
        <v>400</v>
      </c>
      <c r="N9" s="353">
        <f>'北信１'!P38</f>
        <v>0</v>
      </c>
      <c r="O9" s="389">
        <f>SUM('北信１'!S9:S29,'北信１'!S31:S34,'北信１'!W9:W18)</f>
        <v>94870</v>
      </c>
      <c r="P9" s="354">
        <f>SUM('北信１'!T9:T29,'北信１'!T31:T34,'北信１'!X9:X18)</f>
        <v>0</v>
      </c>
      <c r="Q9" s="355">
        <f>SUM('北信１'!W19:W26)</f>
        <v>4030</v>
      </c>
      <c r="R9" s="353">
        <f>SUM('北信１'!X19:X26)</f>
        <v>0</v>
      </c>
      <c r="S9" s="355"/>
      <c r="T9" s="353"/>
      <c r="U9" s="356">
        <f>SUM(C9,E9,G9,I9,K9,M9,O9,Q9,S9)</f>
        <v>106240</v>
      </c>
      <c r="V9" s="357">
        <f>SUM(D9,F9,H9,J9,L9,N9,P9,R9,T9)</f>
        <v>0</v>
      </c>
      <c r="W9" s="358"/>
      <c r="X9" s="358"/>
      <c r="Y9" s="358"/>
      <c r="Z9" s="358"/>
      <c r="AA9" s="359"/>
      <c r="AB9" s="359"/>
      <c r="AC9" s="359"/>
      <c r="AD9" s="359"/>
      <c r="AE9" s="359"/>
      <c r="AF9" s="359"/>
      <c r="AG9" s="359"/>
      <c r="AH9" s="359"/>
      <c r="AI9" s="359"/>
      <c r="AJ9" s="359"/>
      <c r="AK9" s="475"/>
      <c r="AL9" s="475"/>
      <c r="AM9" s="475"/>
      <c r="AN9" s="475"/>
      <c r="AO9" s="475"/>
      <c r="AP9" s="359"/>
      <c r="AQ9" s="475"/>
      <c r="AR9" s="475"/>
      <c r="AS9" s="475"/>
      <c r="AT9" s="475"/>
      <c r="AU9" s="475"/>
      <c r="AV9" s="475"/>
      <c r="AW9" s="475"/>
      <c r="AX9" s="475"/>
      <c r="AY9" s="475"/>
      <c r="AZ9" s="469"/>
      <c r="BA9" s="469"/>
      <c r="BB9" s="470"/>
      <c r="BC9" s="469"/>
      <c r="BD9" s="471"/>
      <c r="BE9" s="471"/>
      <c r="BF9" s="471"/>
      <c r="BG9" s="471"/>
    </row>
    <row r="10" spans="1:59" ht="22.5" customHeight="1">
      <c r="A10" s="623"/>
      <c r="B10" s="360" t="s">
        <v>318</v>
      </c>
      <c r="C10" s="367">
        <f>'北信２'!C11</f>
        <v>1130</v>
      </c>
      <c r="D10" s="361">
        <f>'北信２'!D11</f>
        <v>0</v>
      </c>
      <c r="E10" s="362"/>
      <c r="F10" s="363"/>
      <c r="G10" s="362"/>
      <c r="H10" s="363"/>
      <c r="I10" s="362"/>
      <c r="J10" s="363"/>
      <c r="K10" s="362"/>
      <c r="L10" s="363"/>
      <c r="M10" s="362"/>
      <c r="N10" s="363"/>
      <c r="O10" s="365">
        <f>'北信２'!S11</f>
        <v>11520</v>
      </c>
      <c r="P10" s="364">
        <f>'北信２'!T11</f>
        <v>0</v>
      </c>
      <c r="Q10" s="362"/>
      <c r="R10" s="363"/>
      <c r="S10" s="362"/>
      <c r="T10" s="363"/>
      <c r="U10" s="356">
        <f aca="true" t="shared" si="0" ref="U10:U16">SUM(C10,E10,G10,I10,K10,M10,O10,Q10,S10)</f>
        <v>12650</v>
      </c>
      <c r="V10" s="357">
        <f aca="true" t="shared" si="1" ref="V10:V16">SUM(D10,F10,H10,J10,L10,N10,P10,R10,T10)</f>
        <v>0</v>
      </c>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69"/>
      <c r="BA10" s="469"/>
      <c r="BB10" s="470"/>
      <c r="BC10" s="469"/>
      <c r="BD10" s="471"/>
      <c r="BE10" s="471"/>
      <c r="BF10" s="471"/>
      <c r="BG10" s="471"/>
    </row>
    <row r="11" spans="1:59" ht="22.5" customHeight="1">
      <c r="A11" s="623"/>
      <c r="B11" s="360" t="s">
        <v>319</v>
      </c>
      <c r="C11" s="367">
        <f>'北信２'!C18</f>
        <v>170</v>
      </c>
      <c r="D11" s="361">
        <f>'北信２'!D18</f>
        <v>0</v>
      </c>
      <c r="E11" s="365"/>
      <c r="F11" s="364"/>
      <c r="G11" s="365"/>
      <c r="H11" s="364"/>
      <c r="I11" s="362"/>
      <c r="J11" s="363"/>
      <c r="K11" s="362"/>
      <c r="L11" s="363"/>
      <c r="M11" s="362"/>
      <c r="N11" s="363"/>
      <c r="O11" s="365">
        <f>'北信２'!S18</f>
        <v>3120</v>
      </c>
      <c r="P11" s="364">
        <f>'北信２'!T18</f>
        <v>0</v>
      </c>
      <c r="Q11" s="365">
        <f>'北信２'!W18</f>
        <v>1320</v>
      </c>
      <c r="R11" s="364">
        <f>'北信２'!X18</f>
        <v>0</v>
      </c>
      <c r="S11" s="365"/>
      <c r="T11" s="364"/>
      <c r="U11" s="356">
        <f t="shared" si="0"/>
        <v>4610</v>
      </c>
      <c r="V11" s="357">
        <f t="shared" si="1"/>
        <v>0</v>
      </c>
      <c r="W11" s="358"/>
      <c r="X11" s="358"/>
      <c r="Y11" s="358"/>
      <c r="Z11" s="358"/>
      <c r="AA11" s="358"/>
      <c r="AB11" s="477"/>
      <c r="AC11" s="475"/>
      <c r="AD11" s="358"/>
      <c r="AE11" s="358"/>
      <c r="AF11" s="358"/>
      <c r="AG11" s="358"/>
      <c r="AH11" s="477"/>
      <c r="AI11" s="475"/>
      <c r="AJ11" s="358"/>
      <c r="AK11" s="358"/>
      <c r="AL11" s="358"/>
      <c r="AM11" s="477"/>
      <c r="AN11" s="475"/>
      <c r="AO11" s="358"/>
      <c r="AP11" s="358"/>
      <c r="AQ11" s="358"/>
      <c r="AR11" s="477"/>
      <c r="AS11" s="475"/>
      <c r="AT11" s="358"/>
      <c r="AU11" s="358"/>
      <c r="AV11" s="358"/>
      <c r="AW11" s="358"/>
      <c r="AX11" s="358"/>
      <c r="AY11" s="475"/>
      <c r="AZ11" s="366"/>
      <c r="BA11" s="366"/>
      <c r="BB11" s="366"/>
      <c r="BC11" s="366"/>
      <c r="BD11" s="471"/>
      <c r="BE11" s="471"/>
      <c r="BF11" s="471"/>
      <c r="BG11" s="471"/>
    </row>
    <row r="12" spans="1:59" ht="22.5" customHeight="1">
      <c r="A12" s="623"/>
      <c r="B12" s="360" t="s">
        <v>320</v>
      </c>
      <c r="C12" s="367">
        <f>'北信２'!C35</f>
        <v>0</v>
      </c>
      <c r="D12" s="361">
        <f>'北信２'!D35</f>
        <v>0</v>
      </c>
      <c r="E12" s="365"/>
      <c r="F12" s="364"/>
      <c r="G12" s="365"/>
      <c r="H12" s="364"/>
      <c r="I12" s="362"/>
      <c r="J12" s="363"/>
      <c r="K12" s="362"/>
      <c r="L12" s="363"/>
      <c r="M12" s="362"/>
      <c r="N12" s="363"/>
      <c r="O12" s="365">
        <f>'北信２'!S35</f>
        <v>0</v>
      </c>
      <c r="P12" s="364">
        <f>'北信２'!T35</f>
        <v>0</v>
      </c>
      <c r="Q12" s="365">
        <f>'北信２'!W35</f>
        <v>5730</v>
      </c>
      <c r="R12" s="364">
        <f>'北信２'!X35</f>
        <v>0</v>
      </c>
      <c r="S12" s="365"/>
      <c r="T12" s="364"/>
      <c r="U12" s="356">
        <f t="shared" si="0"/>
        <v>5730</v>
      </c>
      <c r="V12" s="357">
        <f t="shared" si="1"/>
        <v>0</v>
      </c>
      <c r="W12" s="475"/>
      <c r="X12" s="475"/>
      <c r="Y12" s="475"/>
      <c r="Z12" s="475"/>
      <c r="AA12" s="475"/>
      <c r="AB12" s="477"/>
      <c r="AC12" s="475"/>
      <c r="AD12" s="475"/>
      <c r="AE12" s="475"/>
      <c r="AF12" s="475"/>
      <c r="AG12" s="475"/>
      <c r="AH12" s="477"/>
      <c r="AI12" s="475"/>
      <c r="AJ12" s="475"/>
      <c r="AK12" s="475"/>
      <c r="AL12" s="475"/>
      <c r="AM12" s="477"/>
      <c r="AN12" s="475"/>
      <c r="AO12" s="475"/>
      <c r="AP12" s="475"/>
      <c r="AQ12" s="475"/>
      <c r="AR12" s="477"/>
      <c r="AS12" s="475"/>
      <c r="AT12" s="475"/>
      <c r="AU12" s="475"/>
      <c r="AV12" s="475"/>
      <c r="AW12" s="475"/>
      <c r="AX12" s="475"/>
      <c r="AY12" s="475"/>
      <c r="AZ12" s="474"/>
      <c r="BA12" s="474"/>
      <c r="BB12" s="478"/>
      <c r="BC12" s="474"/>
      <c r="BD12" s="471"/>
      <c r="BE12" s="471"/>
      <c r="BF12" s="471"/>
      <c r="BG12" s="471"/>
    </row>
    <row r="13" spans="1:59" ht="22.5" customHeight="1">
      <c r="A13" s="623"/>
      <c r="B13" s="360" t="s">
        <v>321</v>
      </c>
      <c r="C13" s="367"/>
      <c r="D13" s="361"/>
      <c r="E13" s="365"/>
      <c r="F13" s="364"/>
      <c r="G13" s="365"/>
      <c r="H13" s="364"/>
      <c r="I13" s="362"/>
      <c r="J13" s="363"/>
      <c r="K13" s="362"/>
      <c r="L13" s="363"/>
      <c r="M13" s="362"/>
      <c r="N13" s="363"/>
      <c r="O13" s="365"/>
      <c r="P13" s="364"/>
      <c r="Q13" s="365">
        <f>'北信３'!W12</f>
        <v>11240</v>
      </c>
      <c r="R13" s="364">
        <f>'北信３'!X12</f>
        <v>0</v>
      </c>
      <c r="S13" s="365"/>
      <c r="T13" s="364"/>
      <c r="U13" s="356">
        <f t="shared" si="0"/>
        <v>11240</v>
      </c>
      <c r="V13" s="357">
        <f t="shared" si="1"/>
        <v>0</v>
      </c>
      <c r="W13" s="477"/>
      <c r="X13" s="477"/>
      <c r="Y13" s="477"/>
      <c r="Z13" s="477"/>
      <c r="AA13" s="477"/>
      <c r="AB13" s="477"/>
      <c r="AC13" s="477"/>
      <c r="AD13" s="368"/>
      <c r="AE13" s="477"/>
      <c r="AF13" s="477"/>
      <c r="AG13" s="477"/>
      <c r="AH13" s="477"/>
      <c r="AI13" s="477"/>
      <c r="AJ13" s="475"/>
      <c r="AK13" s="477"/>
      <c r="AL13" s="477"/>
      <c r="AM13" s="477"/>
      <c r="AN13" s="477"/>
      <c r="AO13" s="475"/>
      <c r="AP13" s="479"/>
      <c r="AQ13" s="477"/>
      <c r="AR13" s="477"/>
      <c r="AS13" s="477"/>
      <c r="AT13" s="480"/>
      <c r="AU13" s="475"/>
      <c r="AV13" s="479"/>
      <c r="AW13" s="477"/>
      <c r="AX13" s="475"/>
      <c r="AY13" s="477"/>
      <c r="AZ13" s="474"/>
      <c r="BA13" s="481"/>
      <c r="BB13" s="482"/>
      <c r="BC13" s="481"/>
      <c r="BD13" s="471"/>
      <c r="BE13" s="471"/>
      <c r="BF13" s="471"/>
      <c r="BG13" s="471"/>
    </row>
    <row r="14" spans="1:59" ht="22.5" customHeight="1">
      <c r="A14" s="623"/>
      <c r="B14" s="360" t="s">
        <v>322</v>
      </c>
      <c r="C14" s="367"/>
      <c r="D14" s="361"/>
      <c r="E14" s="365"/>
      <c r="F14" s="364"/>
      <c r="G14" s="365"/>
      <c r="H14" s="364"/>
      <c r="I14" s="362"/>
      <c r="J14" s="363"/>
      <c r="K14" s="362"/>
      <c r="L14" s="363"/>
      <c r="M14" s="362"/>
      <c r="N14" s="363"/>
      <c r="O14" s="365"/>
      <c r="P14" s="364"/>
      <c r="Q14" s="365">
        <f>'北信３'!W25</f>
        <v>6150</v>
      </c>
      <c r="R14" s="364">
        <f>'北信３'!X25</f>
        <v>0</v>
      </c>
      <c r="S14" s="367"/>
      <c r="T14" s="364"/>
      <c r="U14" s="356">
        <f t="shared" si="0"/>
        <v>6150</v>
      </c>
      <c r="V14" s="357">
        <f t="shared" si="1"/>
        <v>0</v>
      </c>
      <c r="W14" s="477"/>
      <c r="X14" s="477"/>
      <c r="Y14" s="477"/>
      <c r="Z14" s="477"/>
      <c r="AA14" s="477"/>
      <c r="AB14" s="477"/>
      <c r="AC14" s="477"/>
      <c r="AD14" s="368"/>
      <c r="AE14" s="477"/>
      <c r="AF14" s="477"/>
      <c r="AG14" s="477"/>
      <c r="AH14" s="477"/>
      <c r="AI14" s="477"/>
      <c r="AJ14" s="475"/>
      <c r="AK14" s="477"/>
      <c r="AL14" s="477"/>
      <c r="AM14" s="477"/>
      <c r="AN14" s="477"/>
      <c r="AO14" s="475"/>
      <c r="AP14" s="479"/>
      <c r="AQ14" s="477"/>
      <c r="AR14" s="477"/>
      <c r="AS14" s="477"/>
      <c r="AT14" s="477"/>
      <c r="AU14" s="475"/>
      <c r="AV14" s="479"/>
      <c r="AW14" s="477"/>
      <c r="AX14" s="477"/>
      <c r="AY14" s="477"/>
      <c r="AZ14" s="474"/>
      <c r="BA14" s="481"/>
      <c r="BB14" s="482"/>
      <c r="BC14" s="481"/>
      <c r="BD14" s="471"/>
      <c r="BE14" s="471"/>
      <c r="BF14" s="471"/>
      <c r="BG14" s="471"/>
    </row>
    <row r="15" spans="1:59" ht="22.5" customHeight="1">
      <c r="A15" s="623"/>
      <c r="B15" s="360" t="s">
        <v>323</v>
      </c>
      <c r="C15" s="367"/>
      <c r="D15" s="361"/>
      <c r="E15" s="365"/>
      <c r="F15" s="364"/>
      <c r="G15" s="365"/>
      <c r="H15" s="364"/>
      <c r="I15" s="362"/>
      <c r="J15" s="363"/>
      <c r="K15" s="362"/>
      <c r="L15" s="363"/>
      <c r="M15" s="362"/>
      <c r="N15" s="363"/>
      <c r="O15" s="365"/>
      <c r="P15" s="364"/>
      <c r="Q15" s="365">
        <f>'北信３'!W37</f>
        <v>3940</v>
      </c>
      <c r="R15" s="364">
        <f>'北信３'!X37</f>
        <v>0</v>
      </c>
      <c r="S15" s="365"/>
      <c r="T15" s="364"/>
      <c r="U15" s="356">
        <f t="shared" si="0"/>
        <v>3940</v>
      </c>
      <c r="V15" s="357">
        <f t="shared" si="1"/>
        <v>0</v>
      </c>
      <c r="W15" s="477"/>
      <c r="X15" s="477"/>
      <c r="Y15" s="477"/>
      <c r="Z15" s="477"/>
      <c r="AA15" s="477"/>
      <c r="AB15" s="477"/>
      <c r="AC15" s="475"/>
      <c r="AD15" s="358"/>
      <c r="AE15" s="358"/>
      <c r="AF15" s="358"/>
      <c r="AG15" s="358"/>
      <c r="AH15" s="477"/>
      <c r="AI15" s="477"/>
      <c r="AJ15" s="475"/>
      <c r="AK15" s="477"/>
      <c r="AL15" s="477"/>
      <c r="AM15" s="477"/>
      <c r="AN15" s="477"/>
      <c r="AO15" s="475"/>
      <c r="AP15" s="479"/>
      <c r="AQ15" s="477"/>
      <c r="AR15" s="477"/>
      <c r="AS15" s="477"/>
      <c r="AT15" s="477"/>
      <c r="AU15" s="475"/>
      <c r="AV15" s="479"/>
      <c r="AW15" s="477"/>
      <c r="AX15" s="477"/>
      <c r="AY15" s="477"/>
      <c r="AZ15" s="474"/>
      <c r="BA15" s="481"/>
      <c r="BB15" s="482"/>
      <c r="BC15" s="481"/>
      <c r="BD15" s="471"/>
      <c r="BE15" s="471"/>
      <c r="BF15" s="471"/>
      <c r="BG15" s="471"/>
    </row>
    <row r="16" spans="1:59" ht="22.5" customHeight="1">
      <c r="A16" s="623"/>
      <c r="B16" s="360" t="s">
        <v>328</v>
      </c>
      <c r="C16" s="367"/>
      <c r="D16" s="361"/>
      <c r="E16" s="365"/>
      <c r="F16" s="364"/>
      <c r="G16" s="365"/>
      <c r="H16" s="364"/>
      <c r="I16" s="362"/>
      <c r="J16" s="363"/>
      <c r="K16" s="362"/>
      <c r="L16" s="363"/>
      <c r="M16" s="362"/>
      <c r="N16" s="363"/>
      <c r="O16" s="365"/>
      <c r="P16" s="364"/>
      <c r="Q16" s="365">
        <f>'北信４'!W11</f>
        <v>310</v>
      </c>
      <c r="R16" s="364">
        <f>'北信４'!X11</f>
        <v>0</v>
      </c>
      <c r="S16" s="365"/>
      <c r="T16" s="364"/>
      <c r="U16" s="356">
        <f t="shared" si="0"/>
        <v>310</v>
      </c>
      <c r="V16" s="357">
        <f t="shared" si="1"/>
        <v>0</v>
      </c>
      <c r="W16" s="477"/>
      <c r="X16" s="477"/>
      <c r="Y16" s="477"/>
      <c r="Z16" s="477"/>
      <c r="AA16" s="477"/>
      <c r="AB16" s="477"/>
      <c r="AC16" s="475"/>
      <c r="AD16" s="475"/>
      <c r="AE16" s="358"/>
      <c r="AF16" s="358"/>
      <c r="AG16" s="358"/>
      <c r="AH16" s="477"/>
      <c r="AI16" s="475"/>
      <c r="AJ16" s="475"/>
      <c r="AK16" s="477"/>
      <c r="AL16" s="477"/>
      <c r="AM16" s="477"/>
      <c r="AN16" s="475"/>
      <c r="AO16" s="475"/>
      <c r="AP16" s="479"/>
      <c r="AQ16" s="477"/>
      <c r="AR16" s="477"/>
      <c r="AS16" s="475"/>
      <c r="AT16" s="475"/>
      <c r="AU16" s="475"/>
      <c r="AV16" s="479"/>
      <c r="AW16" s="477"/>
      <c r="AX16" s="477"/>
      <c r="AY16" s="475"/>
      <c r="AZ16" s="474"/>
      <c r="BA16" s="481"/>
      <c r="BB16" s="482"/>
      <c r="BC16" s="481"/>
      <c r="BD16" s="471"/>
      <c r="BE16" s="471"/>
      <c r="BF16" s="471"/>
      <c r="BG16" s="471"/>
    </row>
    <row r="17" spans="1:59" ht="22.5" customHeight="1" thickBot="1">
      <c r="A17" s="623"/>
      <c r="B17" s="360" t="s">
        <v>390</v>
      </c>
      <c r="C17" s="367">
        <f>'北信４'!C23</f>
        <v>2120</v>
      </c>
      <c r="D17" s="361">
        <f>'北信４'!D23</f>
        <v>0</v>
      </c>
      <c r="E17" s="365"/>
      <c r="F17" s="364"/>
      <c r="G17" s="365"/>
      <c r="H17" s="364"/>
      <c r="I17" s="365"/>
      <c r="J17" s="364"/>
      <c r="K17" s="365"/>
      <c r="L17" s="364"/>
      <c r="M17" s="365"/>
      <c r="N17" s="364"/>
      <c r="O17" s="365">
        <f>'北信４'!S23</f>
        <v>14150</v>
      </c>
      <c r="P17" s="364">
        <f>'北信４'!T23</f>
        <v>0</v>
      </c>
      <c r="Q17" s="365">
        <f>'北信４'!W23</f>
        <v>0</v>
      </c>
      <c r="R17" s="364">
        <f>'北信４'!X23</f>
        <v>0</v>
      </c>
      <c r="S17" s="365"/>
      <c r="T17" s="364"/>
      <c r="U17" s="356">
        <f>SUM(C17,E17,G17,I17,K17,M17,O17,Q17,S17)</f>
        <v>16270</v>
      </c>
      <c r="V17" s="357">
        <f>SUM(D17,F17,H17,J17,L17,N17,P17,R17,T17)</f>
        <v>0</v>
      </c>
      <c r="W17" s="477"/>
      <c r="X17" s="477"/>
      <c r="Y17" s="477"/>
      <c r="Z17" s="477"/>
      <c r="AA17" s="477"/>
      <c r="AB17" s="477"/>
      <c r="AC17" s="475"/>
      <c r="AD17" s="475"/>
      <c r="AE17" s="475"/>
      <c r="AF17" s="475"/>
      <c r="AG17" s="475"/>
      <c r="AH17" s="477"/>
      <c r="AI17" s="477"/>
      <c r="AJ17" s="477"/>
      <c r="AK17" s="477"/>
      <c r="AL17" s="477"/>
      <c r="AM17" s="477"/>
      <c r="AN17" s="475"/>
      <c r="AO17" s="475"/>
      <c r="AP17" s="479"/>
      <c r="AQ17" s="477"/>
      <c r="AR17" s="477"/>
      <c r="AS17" s="477"/>
      <c r="AT17" s="477"/>
      <c r="AU17" s="475"/>
      <c r="AV17" s="479"/>
      <c r="AW17" s="477"/>
      <c r="AX17" s="477"/>
      <c r="AY17" s="475"/>
      <c r="AZ17" s="369"/>
      <c r="BA17" s="483"/>
      <c r="BB17" s="482"/>
      <c r="BC17" s="474"/>
      <c r="BD17" s="471"/>
      <c r="BE17" s="471"/>
      <c r="BF17" s="471"/>
      <c r="BG17" s="471"/>
    </row>
    <row r="18" spans="1:59" ht="22.5" customHeight="1" thickBot="1">
      <c r="A18" s="631"/>
      <c r="B18" s="371" t="s">
        <v>362</v>
      </c>
      <c r="C18" s="372">
        <f>SUM(C9:C17)</f>
        <v>10360</v>
      </c>
      <c r="D18" s="373">
        <f>SUM(D9:D17)</f>
        <v>0</v>
      </c>
      <c r="E18" s="372">
        <f aca="true" t="shared" si="2" ref="E18:T18">SUM(E9:E17)</f>
        <v>0</v>
      </c>
      <c r="F18" s="373">
        <f t="shared" si="2"/>
        <v>0</v>
      </c>
      <c r="G18" s="372">
        <f t="shared" si="2"/>
        <v>0</v>
      </c>
      <c r="H18" s="373">
        <f t="shared" si="2"/>
        <v>0</v>
      </c>
      <c r="I18" s="372">
        <f t="shared" si="2"/>
        <v>0</v>
      </c>
      <c r="J18" s="373">
        <f t="shared" si="2"/>
        <v>0</v>
      </c>
      <c r="K18" s="372">
        <f t="shared" si="2"/>
        <v>0</v>
      </c>
      <c r="L18" s="373">
        <f t="shared" si="2"/>
        <v>0</v>
      </c>
      <c r="M18" s="372">
        <f t="shared" si="2"/>
        <v>400</v>
      </c>
      <c r="N18" s="373">
        <f>SUM(N9:N17)</f>
        <v>0</v>
      </c>
      <c r="O18" s="372">
        <f>SUM(O9:O17)</f>
        <v>123660</v>
      </c>
      <c r="P18" s="373">
        <f t="shared" si="2"/>
        <v>0</v>
      </c>
      <c r="Q18" s="372">
        <f t="shared" si="2"/>
        <v>32720</v>
      </c>
      <c r="R18" s="373">
        <f t="shared" si="2"/>
        <v>0</v>
      </c>
      <c r="S18" s="372">
        <f t="shared" si="2"/>
        <v>0</v>
      </c>
      <c r="T18" s="373">
        <f t="shared" si="2"/>
        <v>0</v>
      </c>
      <c r="U18" s="374">
        <f>SUM(C18,E18,G18,I18,K18,M18,O18,Q18,S18)</f>
        <v>167140</v>
      </c>
      <c r="V18" s="373">
        <f>SUM(D18,F18,H18,J18,L18,N18,P18,R18,T18)</f>
        <v>0</v>
      </c>
      <c r="W18" s="358"/>
      <c r="X18" s="358"/>
      <c r="Y18" s="358"/>
      <c r="Z18" s="358"/>
      <c r="AA18" s="475"/>
      <c r="AB18" s="475"/>
      <c r="AC18" s="475"/>
      <c r="AD18" s="475"/>
      <c r="AE18" s="475"/>
      <c r="AF18" s="475"/>
      <c r="AG18" s="475"/>
      <c r="AH18" s="475"/>
      <c r="AI18" s="475"/>
      <c r="AJ18" s="475"/>
      <c r="AK18" s="477"/>
      <c r="AL18" s="477"/>
      <c r="AM18" s="477"/>
      <c r="AN18" s="477"/>
      <c r="AO18" s="475"/>
      <c r="AP18" s="479"/>
      <c r="AQ18" s="477"/>
      <c r="AR18" s="477"/>
      <c r="AS18" s="477"/>
      <c r="AT18" s="477"/>
      <c r="AU18" s="475"/>
      <c r="AV18" s="479"/>
      <c r="AW18" s="477"/>
      <c r="AX18" s="477"/>
      <c r="AY18" s="475"/>
      <c r="AZ18" s="474"/>
      <c r="BA18" s="481"/>
      <c r="BB18" s="482"/>
      <c r="BC18" s="481"/>
      <c r="BD18" s="471"/>
      <c r="BE18" s="471"/>
      <c r="BF18" s="471"/>
      <c r="BG18" s="471"/>
    </row>
    <row r="19" spans="1:59" s="484" customFormat="1" ht="8.25" customHeight="1" thickBot="1">
      <c r="A19" s="359"/>
      <c r="B19" s="359"/>
      <c r="C19" s="375"/>
      <c r="D19" s="375"/>
      <c r="E19" s="375"/>
      <c r="F19" s="375"/>
      <c r="G19" s="375"/>
      <c r="H19" s="375"/>
      <c r="I19" s="375"/>
      <c r="J19" s="375"/>
      <c r="K19" s="375"/>
      <c r="L19" s="375"/>
      <c r="M19" s="375"/>
      <c r="N19" s="375"/>
      <c r="O19" s="375"/>
      <c r="P19" s="375"/>
      <c r="Q19" s="375"/>
      <c r="R19" s="375"/>
      <c r="S19" s="375"/>
      <c r="T19" s="375"/>
      <c r="U19" s="375"/>
      <c r="V19" s="375"/>
      <c r="W19" s="358"/>
      <c r="X19" s="358"/>
      <c r="Y19" s="358"/>
      <c r="Z19" s="358"/>
      <c r="AA19" s="475"/>
      <c r="AB19" s="475"/>
      <c r="AC19" s="475"/>
      <c r="AD19" s="475"/>
      <c r="AE19" s="475"/>
      <c r="AF19" s="475"/>
      <c r="AG19" s="475"/>
      <c r="AH19" s="475"/>
      <c r="AI19" s="475"/>
      <c r="AJ19" s="475"/>
      <c r="AK19" s="477"/>
      <c r="AL19" s="477"/>
      <c r="AM19" s="477"/>
      <c r="AN19" s="477"/>
      <c r="AO19" s="475"/>
      <c r="AP19" s="479"/>
      <c r="AQ19" s="477"/>
      <c r="AR19" s="477"/>
      <c r="AS19" s="477"/>
      <c r="AT19" s="477"/>
      <c r="AU19" s="475"/>
      <c r="AV19" s="479"/>
      <c r="AW19" s="477"/>
      <c r="AX19" s="477"/>
      <c r="AY19" s="477"/>
      <c r="AZ19" s="474"/>
      <c r="BA19" s="481"/>
      <c r="BB19" s="482"/>
      <c r="BC19" s="481"/>
      <c r="BD19" s="469"/>
      <c r="BE19" s="469"/>
      <c r="BF19" s="469"/>
      <c r="BG19" s="469"/>
    </row>
    <row r="20" spans="1:59" ht="22.5" customHeight="1">
      <c r="A20" s="622" t="s">
        <v>329</v>
      </c>
      <c r="B20" s="351" t="s">
        <v>361</v>
      </c>
      <c r="C20" s="389"/>
      <c r="D20" s="352"/>
      <c r="E20" s="355"/>
      <c r="F20" s="353"/>
      <c r="G20" s="355">
        <f>'東信１'!M10</f>
        <v>0</v>
      </c>
      <c r="H20" s="353">
        <f>'東信１'!N10</f>
        <v>0</v>
      </c>
      <c r="I20" s="355"/>
      <c r="J20" s="353"/>
      <c r="K20" s="355"/>
      <c r="L20" s="353"/>
      <c r="M20" s="355"/>
      <c r="N20" s="353"/>
      <c r="O20" s="355">
        <f>'東信１'!Y10</f>
        <v>3230</v>
      </c>
      <c r="P20" s="353">
        <f>'東信１'!Z10</f>
        <v>0</v>
      </c>
      <c r="Q20" s="355"/>
      <c r="R20" s="353"/>
      <c r="S20" s="355"/>
      <c r="T20" s="353"/>
      <c r="U20" s="354">
        <f>SUM(C20,E20,G20,I20,K20,M20,O20,Q20,S20)</f>
        <v>3230</v>
      </c>
      <c r="V20" s="353">
        <f>SUM(D20,F20,H20,J20,L20,N20,P20,R20,T20)</f>
        <v>0</v>
      </c>
      <c r="W20" s="358"/>
      <c r="X20" s="358"/>
      <c r="Y20" s="358"/>
      <c r="Z20" s="358"/>
      <c r="AA20" s="475"/>
      <c r="AB20" s="475"/>
      <c r="AC20" s="475"/>
      <c r="AD20" s="475"/>
      <c r="AE20" s="475"/>
      <c r="AF20" s="475"/>
      <c r="AG20" s="475"/>
      <c r="AH20" s="475"/>
      <c r="AI20" s="475"/>
      <c r="AJ20" s="475"/>
      <c r="AK20" s="477"/>
      <c r="AL20" s="477"/>
      <c r="AM20" s="477"/>
      <c r="AN20" s="477"/>
      <c r="AO20" s="475"/>
      <c r="AP20" s="479"/>
      <c r="AQ20" s="477"/>
      <c r="AR20" s="477"/>
      <c r="AS20" s="477"/>
      <c r="AT20" s="477"/>
      <c r="AU20" s="475"/>
      <c r="AV20" s="479"/>
      <c r="AW20" s="477"/>
      <c r="AX20" s="477"/>
      <c r="AY20" s="475"/>
      <c r="AZ20" s="474"/>
      <c r="BA20" s="481"/>
      <c r="BB20" s="482"/>
      <c r="BC20" s="481"/>
      <c r="BD20" s="471"/>
      <c r="BE20" s="471"/>
      <c r="BF20" s="471"/>
      <c r="BG20" s="471"/>
    </row>
    <row r="21" spans="1:59" ht="22.5" customHeight="1">
      <c r="A21" s="623"/>
      <c r="B21" s="376" t="s">
        <v>296</v>
      </c>
      <c r="C21" s="356">
        <f>'東信１'!C35</f>
        <v>6790</v>
      </c>
      <c r="D21" s="357">
        <f>'東信１'!D35</f>
        <v>0</v>
      </c>
      <c r="E21" s="377"/>
      <c r="F21" s="357"/>
      <c r="G21" s="377"/>
      <c r="H21" s="357"/>
      <c r="I21" s="377"/>
      <c r="J21" s="357"/>
      <c r="K21" s="377"/>
      <c r="L21" s="357"/>
      <c r="M21" s="377"/>
      <c r="N21" s="357"/>
      <c r="O21" s="377">
        <f>'東信１'!AE35</f>
        <v>32680</v>
      </c>
      <c r="P21" s="357">
        <f>'東信１'!AF35</f>
        <v>0</v>
      </c>
      <c r="Q21" s="377">
        <f>'東信１'!G35</f>
        <v>8660</v>
      </c>
      <c r="R21" s="357">
        <f>'東信１'!H35</f>
        <v>0</v>
      </c>
      <c r="S21" s="377"/>
      <c r="T21" s="357"/>
      <c r="U21" s="378">
        <f aca="true" t="shared" si="3" ref="U21:U27">SUM(C21,E21,G21,I21,K21,M21,O21,Q21,S21)</f>
        <v>48130</v>
      </c>
      <c r="V21" s="379">
        <f aca="true" t="shared" si="4" ref="V21:V27">SUM(D21,F21,H21,J21,L21,N21,P21,R21,T21)</f>
        <v>0</v>
      </c>
      <c r="W21" s="475"/>
      <c r="X21" s="475"/>
      <c r="Y21" s="475"/>
      <c r="Z21" s="475"/>
      <c r="AA21" s="475"/>
      <c r="AB21" s="477"/>
      <c r="AC21" s="475"/>
      <c r="AD21" s="475"/>
      <c r="AE21" s="475"/>
      <c r="AF21" s="475"/>
      <c r="AG21" s="475"/>
      <c r="AH21" s="477"/>
      <c r="AI21" s="475"/>
      <c r="AJ21" s="475"/>
      <c r="AK21" s="475"/>
      <c r="AL21" s="475"/>
      <c r="AM21" s="477"/>
      <c r="AN21" s="475"/>
      <c r="AO21" s="475"/>
      <c r="AP21" s="479"/>
      <c r="AQ21" s="475"/>
      <c r="AR21" s="477"/>
      <c r="AS21" s="475"/>
      <c r="AT21" s="475"/>
      <c r="AU21" s="475"/>
      <c r="AV21" s="479"/>
      <c r="AW21" s="475"/>
      <c r="AX21" s="475"/>
      <c r="AY21" s="475"/>
      <c r="AZ21" s="474"/>
      <c r="BA21" s="474"/>
      <c r="BB21" s="478"/>
      <c r="BC21" s="474"/>
      <c r="BD21" s="471"/>
      <c r="BE21" s="471"/>
      <c r="BF21" s="471"/>
      <c r="BG21" s="471"/>
    </row>
    <row r="22" spans="1:59" ht="22.5" customHeight="1">
      <c r="A22" s="623"/>
      <c r="B22" s="376" t="s">
        <v>272</v>
      </c>
      <c r="C22" s="356">
        <f>'東信１'!C42</f>
        <v>440</v>
      </c>
      <c r="D22" s="357">
        <f>'東信１'!D40</f>
        <v>0</v>
      </c>
      <c r="E22" s="377"/>
      <c r="F22" s="357"/>
      <c r="G22" s="377"/>
      <c r="H22" s="357"/>
      <c r="I22" s="377"/>
      <c r="J22" s="357"/>
      <c r="K22" s="377"/>
      <c r="L22" s="357"/>
      <c r="M22" s="377"/>
      <c r="N22" s="357"/>
      <c r="O22" s="377">
        <f>'東信１'!M40</f>
        <v>7080</v>
      </c>
      <c r="P22" s="357">
        <f>'東信１'!N40</f>
        <v>0</v>
      </c>
      <c r="Q22" s="377"/>
      <c r="R22" s="357"/>
      <c r="S22" s="377"/>
      <c r="T22" s="357"/>
      <c r="U22" s="365">
        <f t="shared" si="3"/>
        <v>7520</v>
      </c>
      <c r="V22" s="364">
        <f t="shared" si="4"/>
        <v>0</v>
      </c>
      <c r="W22" s="475"/>
      <c r="X22" s="475"/>
      <c r="Y22" s="475"/>
      <c r="Z22" s="475"/>
      <c r="AA22" s="475"/>
      <c r="AB22" s="477"/>
      <c r="AC22" s="475"/>
      <c r="AD22" s="475"/>
      <c r="AE22" s="475"/>
      <c r="AF22" s="475"/>
      <c r="AG22" s="475"/>
      <c r="AH22" s="477"/>
      <c r="AI22" s="475"/>
      <c r="AJ22" s="475"/>
      <c r="AK22" s="475"/>
      <c r="AL22" s="475"/>
      <c r="AM22" s="477"/>
      <c r="AN22" s="475"/>
      <c r="AO22" s="475"/>
      <c r="AP22" s="479"/>
      <c r="AQ22" s="475"/>
      <c r="AR22" s="477"/>
      <c r="AS22" s="475"/>
      <c r="AT22" s="475"/>
      <c r="AU22" s="475"/>
      <c r="AV22" s="479"/>
      <c r="AW22" s="475"/>
      <c r="AX22" s="475"/>
      <c r="AY22" s="475"/>
      <c r="AZ22" s="474"/>
      <c r="BA22" s="474"/>
      <c r="BB22" s="478"/>
      <c r="BC22" s="474"/>
      <c r="BD22" s="471"/>
      <c r="BE22" s="471"/>
      <c r="BF22" s="471"/>
      <c r="BG22" s="471"/>
    </row>
    <row r="23" spans="1:59" ht="22.5" customHeight="1">
      <c r="A23" s="623"/>
      <c r="B23" s="360" t="s">
        <v>363</v>
      </c>
      <c r="C23" s="485"/>
      <c r="D23" s="364"/>
      <c r="E23" s="365"/>
      <c r="F23" s="364"/>
      <c r="G23" s="365"/>
      <c r="H23" s="364"/>
      <c r="I23" s="365"/>
      <c r="J23" s="364"/>
      <c r="K23" s="365"/>
      <c r="L23" s="364"/>
      <c r="M23" s="365"/>
      <c r="N23" s="364"/>
      <c r="O23" s="365"/>
      <c r="P23" s="364"/>
      <c r="Q23" s="365"/>
      <c r="R23" s="364"/>
      <c r="S23" s="365"/>
      <c r="T23" s="364"/>
      <c r="U23" s="356">
        <f t="shared" si="3"/>
        <v>0</v>
      </c>
      <c r="V23" s="357">
        <f t="shared" si="4"/>
        <v>0</v>
      </c>
      <c r="W23" s="475"/>
      <c r="X23" s="475"/>
      <c r="Y23" s="475"/>
      <c r="Z23" s="475"/>
      <c r="AA23" s="475"/>
      <c r="AB23" s="477"/>
      <c r="AC23" s="475"/>
      <c r="AD23" s="475"/>
      <c r="AE23" s="475"/>
      <c r="AF23" s="475"/>
      <c r="AG23" s="475"/>
      <c r="AH23" s="477"/>
      <c r="AI23" s="475"/>
      <c r="AJ23" s="475"/>
      <c r="AK23" s="475"/>
      <c r="AL23" s="475"/>
      <c r="AM23" s="477"/>
      <c r="AN23" s="475"/>
      <c r="AO23" s="475"/>
      <c r="AP23" s="479"/>
      <c r="AQ23" s="475"/>
      <c r="AR23" s="477"/>
      <c r="AS23" s="475"/>
      <c r="AT23" s="475"/>
      <c r="AU23" s="475"/>
      <c r="AV23" s="479"/>
      <c r="AW23" s="475"/>
      <c r="AX23" s="475"/>
      <c r="AY23" s="475"/>
      <c r="AZ23" s="474"/>
      <c r="BA23" s="474"/>
      <c r="BB23" s="478"/>
      <c r="BC23" s="474"/>
      <c r="BD23" s="471"/>
      <c r="BE23" s="471"/>
      <c r="BF23" s="471"/>
      <c r="BG23" s="471"/>
    </row>
    <row r="24" spans="1:59" ht="22.5" customHeight="1">
      <c r="A24" s="623"/>
      <c r="B24" s="360" t="s">
        <v>304</v>
      </c>
      <c r="C24" s="485">
        <f>'東信２'!C12</f>
        <v>1140</v>
      </c>
      <c r="D24" s="364">
        <f>'東信２'!D12</f>
        <v>0</v>
      </c>
      <c r="E24" s="365"/>
      <c r="F24" s="364"/>
      <c r="G24" s="365"/>
      <c r="H24" s="364"/>
      <c r="I24" s="365"/>
      <c r="J24" s="364"/>
      <c r="K24" s="365"/>
      <c r="L24" s="364"/>
      <c r="M24" s="365"/>
      <c r="N24" s="364"/>
      <c r="O24" s="365">
        <f>'東信２'!O12</f>
        <v>8430</v>
      </c>
      <c r="P24" s="364">
        <f>'東信２'!P12</f>
        <v>0</v>
      </c>
      <c r="Q24" s="365"/>
      <c r="R24" s="364"/>
      <c r="S24" s="365"/>
      <c r="T24" s="364"/>
      <c r="U24" s="356">
        <f t="shared" si="3"/>
        <v>9570</v>
      </c>
      <c r="V24" s="357">
        <f t="shared" si="4"/>
        <v>0</v>
      </c>
      <c r="W24" s="475"/>
      <c r="X24" s="475"/>
      <c r="Y24" s="475"/>
      <c r="Z24" s="475"/>
      <c r="AA24" s="477"/>
      <c r="AB24" s="477"/>
      <c r="AC24" s="477"/>
      <c r="AD24" s="477"/>
      <c r="AE24" s="477"/>
      <c r="AF24" s="477"/>
      <c r="AG24" s="477"/>
      <c r="AH24" s="477"/>
      <c r="AI24" s="477"/>
      <c r="AJ24" s="477"/>
      <c r="AK24" s="477"/>
      <c r="AL24" s="477"/>
      <c r="AM24" s="477"/>
      <c r="AN24" s="475"/>
      <c r="AO24" s="475"/>
      <c r="AP24" s="475"/>
      <c r="AQ24" s="475"/>
      <c r="AR24" s="477"/>
      <c r="AS24" s="477"/>
      <c r="AT24" s="477"/>
      <c r="AU24" s="475"/>
      <c r="AV24" s="477"/>
      <c r="AW24" s="477"/>
      <c r="AX24" s="477"/>
      <c r="AY24" s="475"/>
      <c r="AZ24" s="474"/>
      <c r="BA24" s="481"/>
      <c r="BB24" s="482"/>
      <c r="BC24" s="481"/>
      <c r="BD24" s="471"/>
      <c r="BE24" s="471"/>
      <c r="BF24" s="471"/>
      <c r="BG24" s="471"/>
    </row>
    <row r="25" spans="1:59" ht="22.5" customHeight="1">
      <c r="A25" s="623"/>
      <c r="B25" s="360" t="s">
        <v>330</v>
      </c>
      <c r="C25" s="485">
        <f>'東信２'!C22</f>
        <v>1080</v>
      </c>
      <c r="D25" s="364">
        <f>'東信２'!D22</f>
        <v>0</v>
      </c>
      <c r="E25" s="365"/>
      <c r="F25" s="364"/>
      <c r="G25" s="365"/>
      <c r="H25" s="364"/>
      <c r="I25" s="365"/>
      <c r="J25" s="364"/>
      <c r="K25" s="365"/>
      <c r="L25" s="364"/>
      <c r="M25" s="365"/>
      <c r="N25" s="364"/>
      <c r="O25" s="365">
        <f>'東信２'!O22</f>
        <v>2710</v>
      </c>
      <c r="P25" s="364">
        <f>'東信２'!P22</f>
        <v>0</v>
      </c>
      <c r="Q25" s="365">
        <f>'東信２'!W22</f>
        <v>4890</v>
      </c>
      <c r="R25" s="364">
        <f>'東信２'!X22</f>
        <v>0</v>
      </c>
      <c r="S25" s="365"/>
      <c r="T25" s="364"/>
      <c r="U25" s="356">
        <f t="shared" si="3"/>
        <v>8680</v>
      </c>
      <c r="V25" s="357">
        <f t="shared" si="4"/>
        <v>0</v>
      </c>
      <c r="W25" s="479"/>
      <c r="X25" s="479"/>
      <c r="Y25" s="479"/>
      <c r="Z25" s="479"/>
      <c r="AA25" s="475"/>
      <c r="AB25" s="477"/>
      <c r="AC25" s="475"/>
      <c r="AD25" s="475"/>
      <c r="AE25" s="479"/>
      <c r="AF25" s="479"/>
      <c r="AG25" s="475"/>
      <c r="AH25" s="477"/>
      <c r="AI25" s="475"/>
      <c r="AJ25" s="475"/>
      <c r="AK25" s="477"/>
      <c r="AL25" s="475"/>
      <c r="AM25" s="477"/>
      <c r="AN25" s="475"/>
      <c r="AO25" s="475"/>
      <c r="AP25" s="479"/>
      <c r="AQ25" s="475"/>
      <c r="AR25" s="477"/>
      <c r="AS25" s="475"/>
      <c r="AT25" s="475"/>
      <c r="AU25" s="475"/>
      <c r="AV25" s="479"/>
      <c r="AW25" s="475"/>
      <c r="AX25" s="475"/>
      <c r="AY25" s="475"/>
      <c r="AZ25" s="478"/>
      <c r="BA25" s="483"/>
      <c r="BB25" s="478"/>
      <c r="BC25" s="474"/>
      <c r="BD25" s="471"/>
      <c r="BE25" s="471"/>
      <c r="BF25" s="471"/>
      <c r="BG25" s="471"/>
    </row>
    <row r="26" spans="1:59" ht="22.5" customHeight="1">
      <c r="A26" s="623"/>
      <c r="B26" s="360" t="s">
        <v>364</v>
      </c>
      <c r="C26" s="485">
        <f>'東信２'!G31</f>
        <v>7040</v>
      </c>
      <c r="D26" s="364">
        <f>'東信２'!H31</f>
        <v>0</v>
      </c>
      <c r="E26" s="365"/>
      <c r="F26" s="364"/>
      <c r="G26" s="365">
        <f>'東信２'!K31</f>
        <v>0</v>
      </c>
      <c r="H26" s="364"/>
      <c r="I26" s="365"/>
      <c r="J26" s="364"/>
      <c r="K26" s="365"/>
      <c r="L26" s="364"/>
      <c r="M26" s="365"/>
      <c r="N26" s="364"/>
      <c r="O26" s="365">
        <f>'東信２'!S31</f>
        <v>23240</v>
      </c>
      <c r="P26" s="364">
        <f>'東信２'!T31</f>
        <v>0</v>
      </c>
      <c r="Q26" s="365"/>
      <c r="R26" s="364"/>
      <c r="S26" s="365"/>
      <c r="T26" s="364"/>
      <c r="U26" s="356">
        <f>SUM(C26,E26,G26,I26,K26,M26,O26,Q26,S26)</f>
        <v>30280</v>
      </c>
      <c r="V26" s="357">
        <f t="shared" si="4"/>
        <v>0</v>
      </c>
      <c r="W26" s="475"/>
      <c r="X26" s="475"/>
      <c r="Y26" s="475"/>
      <c r="Z26" s="475"/>
      <c r="AA26" s="477"/>
      <c r="AB26" s="477"/>
      <c r="AC26" s="477"/>
      <c r="AD26" s="477"/>
      <c r="AE26" s="477"/>
      <c r="AF26" s="477"/>
      <c r="AG26" s="477"/>
      <c r="AH26" s="477"/>
      <c r="AI26" s="477"/>
      <c r="AJ26" s="476"/>
      <c r="AK26" s="477"/>
      <c r="AL26" s="477"/>
      <c r="AM26" s="477"/>
      <c r="AN26" s="475"/>
      <c r="AO26" s="475"/>
      <c r="AP26" s="477"/>
      <c r="AQ26" s="477"/>
      <c r="AR26" s="477"/>
      <c r="AS26" s="475"/>
      <c r="AT26" s="475"/>
      <c r="AU26" s="475"/>
      <c r="AV26" s="477"/>
      <c r="AW26" s="477"/>
      <c r="AX26" s="477"/>
      <c r="AY26" s="475"/>
      <c r="AZ26" s="474"/>
      <c r="BA26" s="481"/>
      <c r="BB26" s="482"/>
      <c r="BC26" s="481"/>
      <c r="BD26" s="471"/>
      <c r="BE26" s="471"/>
      <c r="BF26" s="471"/>
      <c r="BG26" s="471"/>
    </row>
    <row r="27" spans="1:59" ht="22.5" customHeight="1" thickBot="1">
      <c r="A27" s="623"/>
      <c r="B27" s="380" t="s">
        <v>343</v>
      </c>
      <c r="C27" s="381"/>
      <c r="D27" s="382"/>
      <c r="E27" s="383"/>
      <c r="F27" s="382"/>
      <c r="G27" s="383">
        <f>'東信２'!K40</f>
        <v>0</v>
      </c>
      <c r="H27" s="382">
        <f>'東信２'!L40</f>
        <v>0</v>
      </c>
      <c r="I27" s="383"/>
      <c r="J27" s="382"/>
      <c r="K27" s="383"/>
      <c r="L27" s="382"/>
      <c r="M27" s="383"/>
      <c r="N27" s="382"/>
      <c r="O27" s="383">
        <f>'東信２'!S40</f>
        <v>2860</v>
      </c>
      <c r="P27" s="382">
        <f>'東信２'!T40</f>
        <v>0</v>
      </c>
      <c r="Q27" s="383">
        <f>'東信２'!W40</f>
        <v>3420</v>
      </c>
      <c r="R27" s="382">
        <f>'東信２'!X40</f>
        <v>0</v>
      </c>
      <c r="S27" s="383"/>
      <c r="T27" s="382"/>
      <c r="U27" s="356">
        <f t="shared" si="3"/>
        <v>6280</v>
      </c>
      <c r="V27" s="357">
        <f t="shared" si="4"/>
        <v>0</v>
      </c>
      <c r="W27" s="475"/>
      <c r="X27" s="475"/>
      <c r="Y27" s="475"/>
      <c r="Z27" s="475"/>
      <c r="AA27" s="475"/>
      <c r="AB27" s="477"/>
      <c r="AC27" s="475"/>
      <c r="AD27" s="475"/>
      <c r="AE27" s="475"/>
      <c r="AF27" s="475"/>
      <c r="AG27" s="475"/>
      <c r="AH27" s="477"/>
      <c r="AI27" s="475"/>
      <c r="AJ27" s="475"/>
      <c r="AK27" s="475"/>
      <c r="AL27" s="475"/>
      <c r="AM27" s="477"/>
      <c r="AN27" s="475"/>
      <c r="AO27" s="475"/>
      <c r="AP27" s="475"/>
      <c r="AQ27" s="475"/>
      <c r="AR27" s="477"/>
      <c r="AS27" s="475"/>
      <c r="AT27" s="475"/>
      <c r="AU27" s="475"/>
      <c r="AV27" s="475"/>
      <c r="AW27" s="475"/>
      <c r="AX27" s="475"/>
      <c r="AY27" s="475"/>
      <c r="AZ27" s="474"/>
      <c r="BA27" s="474"/>
      <c r="BB27" s="478"/>
      <c r="BC27" s="474"/>
      <c r="BD27" s="471"/>
      <c r="BE27" s="471"/>
      <c r="BF27" s="471"/>
      <c r="BG27" s="471"/>
    </row>
    <row r="28" spans="1:59" ht="22.5" customHeight="1" thickBot="1">
      <c r="A28" s="370"/>
      <c r="B28" s="371" t="s">
        <v>365</v>
      </c>
      <c r="C28" s="372">
        <f>SUM(C20:C27)</f>
        <v>16490</v>
      </c>
      <c r="D28" s="373">
        <f aca="true" t="shared" si="5" ref="D28:T28">SUM(D20:D27)</f>
        <v>0</v>
      </c>
      <c r="E28" s="372">
        <f t="shared" si="5"/>
        <v>0</v>
      </c>
      <c r="F28" s="373">
        <f t="shared" si="5"/>
        <v>0</v>
      </c>
      <c r="G28" s="372">
        <f t="shared" si="5"/>
        <v>0</v>
      </c>
      <c r="H28" s="373">
        <f t="shared" si="5"/>
        <v>0</v>
      </c>
      <c r="I28" s="372">
        <f t="shared" si="5"/>
        <v>0</v>
      </c>
      <c r="J28" s="373">
        <f t="shared" si="5"/>
        <v>0</v>
      </c>
      <c r="K28" s="372">
        <f t="shared" si="5"/>
        <v>0</v>
      </c>
      <c r="L28" s="373">
        <f t="shared" si="5"/>
        <v>0</v>
      </c>
      <c r="M28" s="372">
        <f t="shared" si="5"/>
        <v>0</v>
      </c>
      <c r="N28" s="373">
        <f t="shared" si="5"/>
        <v>0</v>
      </c>
      <c r="O28" s="372">
        <f t="shared" si="5"/>
        <v>80230</v>
      </c>
      <c r="P28" s="373">
        <f t="shared" si="5"/>
        <v>0</v>
      </c>
      <c r="Q28" s="372">
        <f>SUM(Q20:Q27)</f>
        <v>16970</v>
      </c>
      <c r="R28" s="373">
        <f t="shared" si="5"/>
        <v>0</v>
      </c>
      <c r="S28" s="372">
        <f t="shared" si="5"/>
        <v>0</v>
      </c>
      <c r="T28" s="373">
        <f t="shared" si="5"/>
        <v>0</v>
      </c>
      <c r="U28" s="374">
        <f>SUM(C28,E28,G28,I28,K28,M28,O28,Q28,S28)</f>
        <v>113690</v>
      </c>
      <c r="V28" s="373">
        <f>SUM(D28,F28,H28,J28,L28,N28,P28,R28,T28)</f>
        <v>0</v>
      </c>
      <c r="W28" s="358"/>
      <c r="X28" s="358"/>
      <c r="Y28" s="358"/>
      <c r="Z28" s="358"/>
      <c r="AA28" s="475"/>
      <c r="AB28" s="475"/>
      <c r="AC28" s="475"/>
      <c r="AD28" s="475"/>
      <c r="AE28" s="475"/>
      <c r="AF28" s="475"/>
      <c r="AG28" s="475"/>
      <c r="AH28" s="475"/>
      <c r="AI28" s="475"/>
      <c r="AJ28" s="475"/>
      <c r="AK28" s="477"/>
      <c r="AL28" s="477"/>
      <c r="AM28" s="477"/>
      <c r="AN28" s="477"/>
      <c r="AO28" s="475"/>
      <c r="AP28" s="479"/>
      <c r="AQ28" s="477"/>
      <c r="AR28" s="477"/>
      <c r="AS28" s="477"/>
      <c r="AT28" s="477"/>
      <c r="AU28" s="475"/>
      <c r="AV28" s="479"/>
      <c r="AW28" s="477"/>
      <c r="AX28" s="477"/>
      <c r="AY28" s="475"/>
      <c r="AZ28" s="474"/>
      <c r="BA28" s="481"/>
      <c r="BB28" s="482"/>
      <c r="BC28" s="481"/>
      <c r="BD28" s="471"/>
      <c r="BE28" s="471"/>
      <c r="BF28" s="471"/>
      <c r="BG28" s="471"/>
    </row>
    <row r="29" spans="1:59" s="484" customFormat="1" ht="8.25" customHeight="1" thickBot="1">
      <c r="A29" s="359"/>
      <c r="B29" s="359"/>
      <c r="C29" s="375"/>
      <c r="D29" s="375"/>
      <c r="E29" s="375"/>
      <c r="F29" s="375"/>
      <c r="G29" s="375"/>
      <c r="H29" s="375"/>
      <c r="I29" s="375"/>
      <c r="J29" s="375"/>
      <c r="K29" s="375"/>
      <c r="L29" s="375"/>
      <c r="M29" s="375"/>
      <c r="N29" s="375"/>
      <c r="O29" s="375"/>
      <c r="P29" s="375"/>
      <c r="Q29" s="375"/>
      <c r="R29" s="375"/>
      <c r="S29" s="375"/>
      <c r="T29" s="375"/>
      <c r="U29" s="375"/>
      <c r="V29" s="375"/>
      <c r="W29" s="475"/>
      <c r="X29" s="475"/>
      <c r="Y29" s="475"/>
      <c r="Z29" s="475"/>
      <c r="AA29" s="475"/>
      <c r="AB29" s="477"/>
      <c r="AC29" s="475"/>
      <c r="AD29" s="475"/>
      <c r="AE29" s="475"/>
      <c r="AF29" s="475"/>
      <c r="AG29" s="475"/>
      <c r="AH29" s="477"/>
      <c r="AI29" s="475"/>
      <c r="AJ29" s="475"/>
      <c r="AK29" s="475"/>
      <c r="AL29" s="475"/>
      <c r="AM29" s="477"/>
      <c r="AN29" s="475"/>
      <c r="AO29" s="475"/>
      <c r="AP29" s="475"/>
      <c r="AQ29" s="475"/>
      <c r="AR29" s="477"/>
      <c r="AS29" s="475"/>
      <c r="AT29" s="475"/>
      <c r="AU29" s="475"/>
      <c r="AV29" s="475"/>
      <c r="AW29" s="475"/>
      <c r="AX29" s="475"/>
      <c r="AY29" s="475"/>
      <c r="AZ29" s="474"/>
      <c r="BA29" s="474"/>
      <c r="BB29" s="478"/>
      <c r="BC29" s="474"/>
      <c r="BD29" s="469"/>
      <c r="BE29" s="469"/>
      <c r="BF29" s="469"/>
      <c r="BG29" s="469"/>
    </row>
    <row r="30" spans="1:59" ht="22.5" customHeight="1">
      <c r="A30" s="622" t="s">
        <v>290</v>
      </c>
      <c r="B30" s="351" t="s">
        <v>366</v>
      </c>
      <c r="C30" s="355">
        <f>'中信１'!C34</f>
        <v>5800</v>
      </c>
      <c r="D30" s="353">
        <f>'中信１'!D34</f>
        <v>0</v>
      </c>
      <c r="E30" s="355">
        <f>'中信１'!G34</f>
        <v>0</v>
      </c>
      <c r="F30" s="353">
        <f>'中信１'!H34</f>
        <v>0</v>
      </c>
      <c r="G30" s="355">
        <f>'中信１'!K34</f>
        <v>0</v>
      </c>
      <c r="H30" s="353">
        <f>'中信１'!L34</f>
        <v>0</v>
      </c>
      <c r="I30" s="355"/>
      <c r="J30" s="353"/>
      <c r="K30" s="355">
        <f>'中信１'!O34</f>
        <v>0</v>
      </c>
      <c r="L30" s="353">
        <f>'中信１'!P34</f>
        <v>0</v>
      </c>
      <c r="M30" s="355">
        <f>'中信１'!O20</f>
        <v>2650</v>
      </c>
      <c r="N30" s="353">
        <f>'中信１'!P20</f>
        <v>0</v>
      </c>
      <c r="O30" s="355">
        <f>'中信１'!S34</f>
        <v>38290</v>
      </c>
      <c r="P30" s="353">
        <f>'中信１'!T34</f>
        <v>0</v>
      </c>
      <c r="Q30" s="355">
        <f>'中信１'!W34</f>
        <v>980</v>
      </c>
      <c r="R30" s="353">
        <f>'中信１'!X34</f>
        <v>0</v>
      </c>
      <c r="S30" s="355"/>
      <c r="T30" s="353"/>
      <c r="U30" s="384">
        <f aca="true" t="shared" si="6" ref="U30:U36">SUM(C30,E30,G30,I30,K30,M30,O30,Q30,S30)</f>
        <v>47720</v>
      </c>
      <c r="V30" s="353">
        <f aca="true" t="shared" si="7" ref="V30:V36">SUM(D30,F30,H30,J30,L30,N30,P30,R30,T30)</f>
        <v>0</v>
      </c>
      <c r="W30" s="475"/>
      <c r="X30" s="475"/>
      <c r="Y30" s="475"/>
      <c r="Z30" s="475"/>
      <c r="AA30" s="475"/>
      <c r="AB30" s="477"/>
      <c r="AC30" s="475"/>
      <c r="AD30" s="475"/>
      <c r="AE30" s="475"/>
      <c r="AF30" s="475"/>
      <c r="AG30" s="475"/>
      <c r="AH30" s="477"/>
      <c r="AI30" s="475"/>
      <c r="AJ30" s="475"/>
      <c r="AK30" s="475"/>
      <c r="AL30" s="475"/>
      <c r="AM30" s="477"/>
      <c r="AN30" s="475"/>
      <c r="AO30" s="475"/>
      <c r="AP30" s="475"/>
      <c r="AQ30" s="475"/>
      <c r="AR30" s="477"/>
      <c r="AS30" s="475"/>
      <c r="AT30" s="475"/>
      <c r="AU30" s="475"/>
      <c r="AV30" s="475"/>
      <c r="AW30" s="475"/>
      <c r="AX30" s="475"/>
      <c r="AY30" s="475"/>
      <c r="AZ30" s="474"/>
      <c r="BA30" s="474"/>
      <c r="BB30" s="478"/>
      <c r="BC30" s="474"/>
      <c r="BD30" s="471"/>
      <c r="BE30" s="471"/>
      <c r="BF30" s="471"/>
      <c r="BG30" s="471"/>
    </row>
    <row r="31" spans="1:59" ht="22.5" customHeight="1">
      <c r="A31" s="623"/>
      <c r="B31" s="360" t="s">
        <v>367</v>
      </c>
      <c r="C31" s="365">
        <f>'中信２'!C14</f>
        <v>2460</v>
      </c>
      <c r="D31" s="364">
        <f>'中信２'!D14</f>
        <v>0</v>
      </c>
      <c r="E31" s="365">
        <f>'中信２'!G14</f>
        <v>0</v>
      </c>
      <c r="F31" s="364">
        <f>'中信２'!H14</f>
        <v>0</v>
      </c>
      <c r="G31" s="365"/>
      <c r="H31" s="364"/>
      <c r="I31" s="365"/>
      <c r="J31" s="364"/>
      <c r="K31" s="365">
        <f>'中信２'!K14</f>
        <v>0</v>
      </c>
      <c r="L31" s="364"/>
      <c r="M31" s="365">
        <f>'中信２'!O14</f>
        <v>540</v>
      </c>
      <c r="N31" s="364">
        <f>'中信２'!P14</f>
        <v>0</v>
      </c>
      <c r="O31" s="365">
        <f>'中信２'!S14</f>
        <v>12870</v>
      </c>
      <c r="P31" s="364">
        <f>'中信２'!T14</f>
        <v>0</v>
      </c>
      <c r="Q31" s="365">
        <f>'中信２'!W14</f>
        <v>0</v>
      </c>
      <c r="R31" s="364">
        <f>'中信２'!X14</f>
        <v>0</v>
      </c>
      <c r="S31" s="365"/>
      <c r="T31" s="364"/>
      <c r="U31" s="385">
        <f t="shared" si="6"/>
        <v>15870</v>
      </c>
      <c r="V31" s="357">
        <f t="shared" si="7"/>
        <v>0</v>
      </c>
      <c r="W31" s="475"/>
      <c r="X31" s="475"/>
      <c r="Y31" s="475"/>
      <c r="Z31" s="475"/>
      <c r="AA31" s="477"/>
      <c r="AB31" s="477"/>
      <c r="AC31" s="477"/>
      <c r="AD31" s="475"/>
      <c r="AE31" s="477"/>
      <c r="AF31" s="477"/>
      <c r="AG31" s="477"/>
      <c r="AH31" s="477"/>
      <c r="AI31" s="477"/>
      <c r="AJ31" s="477"/>
      <c r="AK31" s="477"/>
      <c r="AL31" s="477"/>
      <c r="AM31" s="477"/>
      <c r="AN31" s="477"/>
      <c r="AO31" s="475"/>
      <c r="AP31" s="479"/>
      <c r="AQ31" s="475"/>
      <c r="AR31" s="477"/>
      <c r="AS31" s="477"/>
      <c r="AT31" s="477"/>
      <c r="AU31" s="386"/>
      <c r="AV31" s="479"/>
      <c r="AW31" s="477"/>
      <c r="AX31" s="477"/>
      <c r="AY31" s="475"/>
      <c r="AZ31" s="387"/>
      <c r="BA31" s="483"/>
      <c r="BB31" s="482"/>
      <c r="BC31" s="481"/>
      <c r="BD31" s="471"/>
      <c r="BE31" s="471"/>
      <c r="BF31" s="471"/>
      <c r="BG31" s="471"/>
    </row>
    <row r="32" spans="1:59" ht="22.5" customHeight="1">
      <c r="A32" s="623"/>
      <c r="B32" s="360" t="s">
        <v>303</v>
      </c>
      <c r="C32" s="365">
        <f>'中信２'!C27</f>
        <v>1920</v>
      </c>
      <c r="D32" s="364">
        <f>'中信２'!D27</f>
        <v>0</v>
      </c>
      <c r="E32" s="365"/>
      <c r="F32" s="364"/>
      <c r="G32" s="365"/>
      <c r="H32" s="364"/>
      <c r="I32" s="365"/>
      <c r="J32" s="364"/>
      <c r="K32" s="365"/>
      <c r="L32" s="364"/>
      <c r="M32" s="365">
        <f>'中信２'!O27</f>
        <v>180</v>
      </c>
      <c r="N32" s="364">
        <f>'中信２'!P27</f>
        <v>0</v>
      </c>
      <c r="O32" s="365">
        <f>'中信２'!S27</f>
        <v>20880</v>
      </c>
      <c r="P32" s="364">
        <f>'中信２'!T27</f>
        <v>0</v>
      </c>
      <c r="Q32" s="365">
        <f>'中信２'!W27</f>
        <v>570</v>
      </c>
      <c r="R32" s="364">
        <f>'中信２'!X27</f>
        <v>0</v>
      </c>
      <c r="S32" s="365"/>
      <c r="T32" s="364"/>
      <c r="U32" s="367">
        <f t="shared" si="6"/>
        <v>23550</v>
      </c>
      <c r="V32" s="357">
        <f t="shared" si="7"/>
        <v>0</v>
      </c>
      <c r="W32" s="358"/>
      <c r="X32" s="358"/>
      <c r="Y32" s="358"/>
      <c r="Z32" s="358"/>
      <c r="AA32" s="477"/>
      <c r="AB32" s="477"/>
      <c r="AC32" s="477"/>
      <c r="AD32" s="477"/>
      <c r="AE32" s="477"/>
      <c r="AF32" s="477"/>
      <c r="AG32" s="477"/>
      <c r="AH32" s="477"/>
      <c r="AI32" s="477"/>
      <c r="AJ32" s="477"/>
      <c r="AK32" s="477"/>
      <c r="AL32" s="477"/>
      <c r="AM32" s="477"/>
      <c r="AN32" s="477"/>
      <c r="AO32" s="475"/>
      <c r="AP32" s="479"/>
      <c r="AQ32" s="477"/>
      <c r="AR32" s="477"/>
      <c r="AS32" s="477"/>
      <c r="AT32" s="477"/>
      <c r="AU32" s="386"/>
      <c r="AV32" s="479"/>
      <c r="AW32" s="477"/>
      <c r="AX32" s="477"/>
      <c r="AY32" s="477"/>
      <c r="AZ32" s="369"/>
      <c r="BA32" s="483"/>
      <c r="BB32" s="482"/>
      <c r="BC32" s="481"/>
      <c r="BD32" s="471"/>
      <c r="BE32" s="471"/>
      <c r="BF32" s="471"/>
      <c r="BG32" s="471"/>
    </row>
    <row r="33" spans="1:59" ht="22.5" customHeight="1">
      <c r="A33" s="623"/>
      <c r="B33" s="360" t="s">
        <v>344</v>
      </c>
      <c r="C33" s="365"/>
      <c r="D33" s="364"/>
      <c r="E33" s="365"/>
      <c r="F33" s="364"/>
      <c r="G33" s="365"/>
      <c r="H33" s="364"/>
      <c r="I33" s="365"/>
      <c r="J33" s="364"/>
      <c r="K33" s="365"/>
      <c r="L33" s="364"/>
      <c r="M33" s="365">
        <f>'中信２'!O40</f>
        <v>0</v>
      </c>
      <c r="N33" s="364">
        <f>'中信２'!P40</f>
        <v>0</v>
      </c>
      <c r="O33" s="365">
        <f>'中信２'!S40</f>
        <v>0</v>
      </c>
      <c r="P33" s="364">
        <f>'中信２'!T40</f>
        <v>0</v>
      </c>
      <c r="Q33" s="365">
        <f>'中信２'!W40</f>
        <v>8740</v>
      </c>
      <c r="R33" s="364">
        <f>'中信２'!X40</f>
        <v>0</v>
      </c>
      <c r="S33" s="365"/>
      <c r="T33" s="364"/>
      <c r="U33" s="367">
        <f t="shared" si="6"/>
        <v>8740</v>
      </c>
      <c r="V33" s="357">
        <f t="shared" si="7"/>
        <v>0</v>
      </c>
      <c r="W33" s="358"/>
      <c r="X33" s="358"/>
      <c r="Y33" s="358"/>
      <c r="Z33" s="358"/>
      <c r="AA33" s="475"/>
      <c r="AB33" s="475"/>
      <c r="AC33" s="475"/>
      <c r="AD33" s="475"/>
      <c r="AE33" s="475"/>
      <c r="AF33" s="475"/>
      <c r="AG33" s="475"/>
      <c r="AH33" s="475"/>
      <c r="AI33" s="475"/>
      <c r="AJ33" s="475"/>
      <c r="AK33" s="475"/>
      <c r="AL33" s="475"/>
      <c r="AM33" s="475"/>
      <c r="AN33" s="475"/>
      <c r="AO33" s="475"/>
      <c r="AP33" s="479"/>
      <c r="AQ33" s="475"/>
      <c r="AR33" s="475"/>
      <c r="AS33" s="475"/>
      <c r="AT33" s="475"/>
      <c r="AU33" s="386"/>
      <c r="AV33" s="479"/>
      <c r="AW33" s="475"/>
      <c r="AX33" s="475"/>
      <c r="AY33" s="475"/>
      <c r="AZ33" s="387"/>
      <c r="BA33" s="483"/>
      <c r="BB33" s="478"/>
      <c r="BC33" s="474"/>
      <c r="BD33" s="471"/>
      <c r="BE33" s="471"/>
      <c r="BF33" s="471"/>
      <c r="BG33" s="471"/>
    </row>
    <row r="34" spans="1:59" ht="22.5" customHeight="1">
      <c r="A34" s="623"/>
      <c r="B34" s="360" t="s">
        <v>368</v>
      </c>
      <c r="C34" s="365">
        <f>'中信３'!C12</f>
        <v>860</v>
      </c>
      <c r="D34" s="364">
        <f>'中信３'!D12</f>
        <v>0</v>
      </c>
      <c r="E34" s="365"/>
      <c r="F34" s="364"/>
      <c r="G34" s="365"/>
      <c r="H34" s="364"/>
      <c r="I34" s="365"/>
      <c r="J34" s="364"/>
      <c r="K34" s="365"/>
      <c r="L34" s="364"/>
      <c r="M34" s="365">
        <f>'中信３'!O12</f>
        <v>0</v>
      </c>
      <c r="N34" s="364">
        <f>'中信３'!P12</f>
        <v>0</v>
      </c>
      <c r="O34" s="365">
        <f>'中信３'!S12</f>
        <v>5280</v>
      </c>
      <c r="P34" s="364">
        <f>'中信３'!T12</f>
        <v>0</v>
      </c>
      <c r="Q34" s="365"/>
      <c r="R34" s="364"/>
      <c r="S34" s="365"/>
      <c r="T34" s="364"/>
      <c r="U34" s="367">
        <f t="shared" si="6"/>
        <v>6140</v>
      </c>
      <c r="V34" s="357">
        <f t="shared" si="7"/>
        <v>0</v>
      </c>
      <c r="W34" s="475"/>
      <c r="X34" s="475"/>
      <c r="Y34" s="475"/>
      <c r="Z34" s="475"/>
      <c r="AA34" s="475"/>
      <c r="AB34" s="477"/>
      <c r="AC34" s="475"/>
      <c r="AD34" s="475"/>
      <c r="AE34" s="475"/>
      <c r="AF34" s="475"/>
      <c r="AG34" s="475"/>
      <c r="AH34" s="477"/>
      <c r="AI34" s="475"/>
      <c r="AJ34" s="475"/>
      <c r="AK34" s="475"/>
      <c r="AL34" s="475"/>
      <c r="AM34" s="477"/>
      <c r="AN34" s="475"/>
      <c r="AO34" s="475"/>
      <c r="AP34" s="479"/>
      <c r="AQ34" s="475"/>
      <c r="AR34" s="477"/>
      <c r="AS34" s="475"/>
      <c r="AT34" s="475"/>
      <c r="AU34" s="386"/>
      <c r="AV34" s="479"/>
      <c r="AW34" s="475"/>
      <c r="AX34" s="475"/>
      <c r="AY34" s="475"/>
      <c r="AZ34" s="369"/>
      <c r="BA34" s="483"/>
      <c r="BB34" s="478"/>
      <c r="BC34" s="474"/>
      <c r="BD34" s="471"/>
      <c r="BE34" s="471"/>
      <c r="BF34" s="471"/>
      <c r="BG34" s="471"/>
    </row>
    <row r="35" spans="1:59" ht="22.5" customHeight="1">
      <c r="A35" s="623"/>
      <c r="B35" s="360" t="s">
        <v>345</v>
      </c>
      <c r="C35" s="365">
        <f>'中信３'!C21</f>
        <v>0</v>
      </c>
      <c r="D35" s="364">
        <f>'中信３'!D21</f>
        <v>0</v>
      </c>
      <c r="E35" s="365"/>
      <c r="F35" s="364"/>
      <c r="G35" s="365"/>
      <c r="H35" s="364"/>
      <c r="I35" s="365"/>
      <c r="J35" s="364"/>
      <c r="K35" s="365"/>
      <c r="L35" s="364"/>
      <c r="M35" s="365">
        <f>'中信３'!O21</f>
        <v>0</v>
      </c>
      <c r="N35" s="364">
        <f>'中信３'!P21</f>
        <v>0</v>
      </c>
      <c r="O35" s="365">
        <f>'中信３'!S21</f>
        <v>5010</v>
      </c>
      <c r="P35" s="364">
        <f>'中信３'!T21</f>
        <v>0</v>
      </c>
      <c r="Q35" s="365">
        <f>'中信３'!W21</f>
        <v>2670</v>
      </c>
      <c r="R35" s="364">
        <f>'中信３'!X21</f>
        <v>0</v>
      </c>
      <c r="S35" s="365"/>
      <c r="T35" s="364"/>
      <c r="U35" s="388">
        <f t="shared" si="6"/>
        <v>7680</v>
      </c>
      <c r="V35" s="357">
        <f t="shared" si="7"/>
        <v>0</v>
      </c>
      <c r="W35" s="475"/>
      <c r="X35" s="475"/>
      <c r="Y35" s="475"/>
      <c r="Z35" s="475"/>
      <c r="AA35" s="477"/>
      <c r="AB35" s="477"/>
      <c r="AC35" s="475"/>
      <c r="AD35" s="475"/>
      <c r="AE35" s="477"/>
      <c r="AF35" s="477"/>
      <c r="AG35" s="477"/>
      <c r="AH35" s="477"/>
      <c r="AI35" s="475"/>
      <c r="AJ35" s="475"/>
      <c r="AK35" s="477"/>
      <c r="AL35" s="477"/>
      <c r="AM35" s="477"/>
      <c r="AN35" s="475"/>
      <c r="AO35" s="475"/>
      <c r="AP35" s="479"/>
      <c r="AQ35" s="358"/>
      <c r="AR35" s="477"/>
      <c r="AS35" s="475"/>
      <c r="AT35" s="475"/>
      <c r="AU35" s="386"/>
      <c r="AV35" s="479"/>
      <c r="AW35" s="477"/>
      <c r="AX35" s="477"/>
      <c r="AY35" s="475"/>
      <c r="AZ35" s="369"/>
      <c r="BA35" s="483"/>
      <c r="BB35" s="482"/>
      <c r="BC35" s="481"/>
      <c r="BD35" s="471"/>
      <c r="BE35" s="471"/>
      <c r="BF35" s="471"/>
      <c r="BG35" s="471"/>
    </row>
    <row r="36" spans="1:59" ht="22.5" customHeight="1" thickBot="1">
      <c r="A36" s="623"/>
      <c r="B36" s="380" t="s">
        <v>369</v>
      </c>
      <c r="C36" s="383"/>
      <c r="D36" s="382"/>
      <c r="E36" s="383"/>
      <c r="F36" s="382"/>
      <c r="G36" s="383"/>
      <c r="H36" s="382"/>
      <c r="I36" s="383"/>
      <c r="J36" s="382"/>
      <c r="K36" s="383"/>
      <c r="L36" s="382"/>
      <c r="M36" s="383"/>
      <c r="N36" s="382"/>
      <c r="O36" s="383"/>
      <c r="P36" s="382"/>
      <c r="Q36" s="383">
        <f>'中信３'!W39</f>
        <v>7960</v>
      </c>
      <c r="R36" s="382">
        <f>'中信３'!X39</f>
        <v>0</v>
      </c>
      <c r="S36" s="383"/>
      <c r="T36" s="382"/>
      <c r="U36" s="377">
        <f t="shared" si="6"/>
        <v>7960</v>
      </c>
      <c r="V36" s="357">
        <f t="shared" si="7"/>
        <v>0</v>
      </c>
      <c r="W36" s="475"/>
      <c r="X36" s="475"/>
      <c r="Y36" s="475"/>
      <c r="Z36" s="475"/>
      <c r="AA36" s="477"/>
      <c r="AB36" s="477"/>
      <c r="AC36" s="477"/>
      <c r="AD36" s="477"/>
      <c r="AE36" s="477"/>
      <c r="AF36" s="477"/>
      <c r="AG36" s="477"/>
      <c r="AH36" s="477"/>
      <c r="AI36" s="477"/>
      <c r="AJ36" s="477"/>
      <c r="AK36" s="477"/>
      <c r="AL36" s="477"/>
      <c r="AM36" s="477"/>
      <c r="AN36" s="475"/>
      <c r="AO36" s="475"/>
      <c r="AP36" s="479"/>
      <c r="AQ36" s="358"/>
      <c r="AR36" s="477"/>
      <c r="AS36" s="477"/>
      <c r="AT36" s="477"/>
      <c r="AU36" s="475"/>
      <c r="AV36" s="479"/>
      <c r="AW36" s="477"/>
      <c r="AX36" s="477"/>
      <c r="AY36" s="475"/>
      <c r="AZ36" s="369"/>
      <c r="BA36" s="483"/>
      <c r="BB36" s="482"/>
      <c r="BC36" s="481"/>
      <c r="BD36" s="471"/>
      <c r="BE36" s="471"/>
      <c r="BF36" s="471"/>
      <c r="BG36" s="471"/>
    </row>
    <row r="37" spans="1:59" ht="22.5" customHeight="1" thickBot="1">
      <c r="A37" s="370"/>
      <c r="B37" s="371" t="s">
        <v>370</v>
      </c>
      <c r="C37" s="372">
        <f aca="true" t="shared" si="8" ref="C37:H37">SUM(C30:C36)</f>
        <v>11040</v>
      </c>
      <c r="D37" s="373">
        <f t="shared" si="8"/>
        <v>0</v>
      </c>
      <c r="E37" s="372">
        <f t="shared" si="8"/>
        <v>0</v>
      </c>
      <c r="F37" s="373">
        <f t="shared" si="8"/>
        <v>0</v>
      </c>
      <c r="G37" s="372">
        <f t="shared" si="8"/>
        <v>0</v>
      </c>
      <c r="H37" s="373">
        <f t="shared" si="8"/>
        <v>0</v>
      </c>
      <c r="I37" s="372"/>
      <c r="J37" s="373"/>
      <c r="K37" s="372">
        <f aca="true" t="shared" si="9" ref="K37:R37">SUM(K30:K36)</f>
        <v>0</v>
      </c>
      <c r="L37" s="373">
        <f t="shared" si="9"/>
        <v>0</v>
      </c>
      <c r="M37" s="372">
        <f t="shared" si="9"/>
        <v>3370</v>
      </c>
      <c r="N37" s="373">
        <f t="shared" si="9"/>
        <v>0</v>
      </c>
      <c r="O37" s="372">
        <f t="shared" si="9"/>
        <v>82330</v>
      </c>
      <c r="P37" s="373">
        <f t="shared" si="9"/>
        <v>0</v>
      </c>
      <c r="Q37" s="372">
        <f t="shared" si="9"/>
        <v>20920</v>
      </c>
      <c r="R37" s="373">
        <f t="shared" si="9"/>
        <v>0</v>
      </c>
      <c r="S37" s="372"/>
      <c r="T37" s="373"/>
      <c r="U37" s="374">
        <f>SUM(C37,E37,G37,I37,K37,M37,O37,Q37,S37)</f>
        <v>117660</v>
      </c>
      <c r="V37" s="373">
        <f>SUM(D37,F37,H37,J37,L37,N37,P37,R37,T37)</f>
        <v>0</v>
      </c>
      <c r="W37" s="358"/>
      <c r="X37" s="405"/>
      <c r="Y37" s="358"/>
      <c r="Z37" s="358"/>
      <c r="AA37" s="475"/>
      <c r="AB37" s="475"/>
      <c r="AC37" s="475"/>
      <c r="AD37" s="475"/>
      <c r="AE37" s="475"/>
      <c r="AF37" s="475"/>
      <c r="AG37" s="475"/>
      <c r="AH37" s="475"/>
      <c r="AI37" s="475"/>
      <c r="AJ37" s="475"/>
      <c r="AK37" s="477"/>
      <c r="AL37" s="477"/>
      <c r="AM37" s="477"/>
      <c r="AN37" s="477"/>
      <c r="AO37" s="475"/>
      <c r="AP37" s="479"/>
      <c r="AQ37" s="477"/>
      <c r="AR37" s="477"/>
      <c r="AS37" s="477"/>
      <c r="AT37" s="477"/>
      <c r="AU37" s="475"/>
      <c r="AV37" s="479"/>
      <c r="AW37" s="477"/>
      <c r="AX37" s="477"/>
      <c r="AY37" s="475"/>
      <c r="AZ37" s="474"/>
      <c r="BA37" s="481"/>
      <c r="BB37" s="482"/>
      <c r="BC37" s="481"/>
      <c r="BD37" s="471"/>
      <c r="BE37" s="471"/>
      <c r="BF37" s="471"/>
      <c r="BG37" s="471"/>
    </row>
    <row r="38" spans="1:59" s="484" customFormat="1" ht="8.25" customHeight="1" thickBot="1">
      <c r="A38" s="359"/>
      <c r="B38" s="359"/>
      <c r="C38" s="375"/>
      <c r="D38" s="375"/>
      <c r="E38" s="375"/>
      <c r="F38" s="375"/>
      <c r="G38" s="375"/>
      <c r="H38" s="375"/>
      <c r="I38" s="375"/>
      <c r="J38" s="375"/>
      <c r="K38" s="375"/>
      <c r="L38" s="375"/>
      <c r="M38" s="375"/>
      <c r="N38" s="375"/>
      <c r="O38" s="375"/>
      <c r="P38" s="375"/>
      <c r="Q38" s="375"/>
      <c r="R38" s="375"/>
      <c r="S38" s="375"/>
      <c r="T38" s="375"/>
      <c r="U38" s="375"/>
      <c r="V38" s="375"/>
      <c r="W38" s="475"/>
      <c r="X38" s="40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369"/>
      <c r="BA38" s="483"/>
      <c r="BB38" s="478"/>
      <c r="BC38" s="474"/>
      <c r="BD38" s="469"/>
      <c r="BE38" s="469"/>
      <c r="BF38" s="469"/>
      <c r="BG38" s="469"/>
    </row>
    <row r="39" spans="1:59" ht="22.5" customHeight="1">
      <c r="A39" s="622" t="s">
        <v>293</v>
      </c>
      <c r="B39" s="351" t="s">
        <v>371</v>
      </c>
      <c r="C39" s="354">
        <f>'南信１'!C11</f>
        <v>1280</v>
      </c>
      <c r="D39" s="353">
        <f>'南信１'!D11</f>
        <v>0</v>
      </c>
      <c r="E39" s="355"/>
      <c r="F39" s="353"/>
      <c r="G39" s="355">
        <f>'南信１'!K11</f>
        <v>430</v>
      </c>
      <c r="H39" s="353">
        <f>'南信１'!L11</f>
        <v>0</v>
      </c>
      <c r="I39" s="355">
        <f>'南信１'!O11</f>
        <v>0</v>
      </c>
      <c r="J39" s="353">
        <f>'南信１'!P11</f>
        <v>0</v>
      </c>
      <c r="K39" s="355"/>
      <c r="L39" s="353"/>
      <c r="M39" s="355">
        <f>'南信１'!S11</f>
        <v>230</v>
      </c>
      <c r="N39" s="353">
        <f>'南信１'!T11</f>
        <v>0</v>
      </c>
      <c r="O39" s="355">
        <f>'南信１'!W8</f>
        <v>5800</v>
      </c>
      <c r="P39" s="353">
        <f>SUM('南信１'!X8)</f>
        <v>0</v>
      </c>
      <c r="Q39" s="355">
        <f>'南信１'!W9</f>
        <v>770</v>
      </c>
      <c r="R39" s="353">
        <f>'南信１'!X9</f>
        <v>0</v>
      </c>
      <c r="S39" s="355">
        <f>'南信１'!AA11</f>
        <v>2850</v>
      </c>
      <c r="T39" s="353">
        <f>'南信１'!AB11</f>
        <v>0</v>
      </c>
      <c r="U39" s="389">
        <f aca="true" t="shared" si="10" ref="U39:V43">SUM(C39,E39,G39,I39,K39,M39,O39,Q39,S39)</f>
        <v>11360</v>
      </c>
      <c r="V39" s="353">
        <f t="shared" si="10"/>
        <v>0</v>
      </c>
      <c r="W39" s="475"/>
      <c r="X39" s="405"/>
      <c r="Y39" s="475"/>
      <c r="Z39" s="475"/>
      <c r="AA39" s="475"/>
      <c r="AB39" s="477"/>
      <c r="AC39" s="475"/>
      <c r="AD39" s="475"/>
      <c r="AE39" s="475"/>
      <c r="AF39" s="475"/>
      <c r="AG39" s="475"/>
      <c r="AH39" s="477"/>
      <c r="AI39" s="475"/>
      <c r="AJ39" s="475"/>
      <c r="AK39" s="475"/>
      <c r="AL39" s="475"/>
      <c r="AM39" s="477"/>
      <c r="AN39" s="475"/>
      <c r="AO39" s="475"/>
      <c r="AP39" s="475"/>
      <c r="AQ39" s="475"/>
      <c r="AR39" s="477"/>
      <c r="AS39" s="475"/>
      <c r="AT39" s="475"/>
      <c r="AU39" s="475"/>
      <c r="AV39" s="475"/>
      <c r="AW39" s="475"/>
      <c r="AX39" s="475"/>
      <c r="AY39" s="475"/>
      <c r="AZ39" s="387"/>
      <c r="BA39" s="483"/>
      <c r="BB39" s="478"/>
      <c r="BC39" s="474"/>
      <c r="BD39" s="471"/>
      <c r="BE39" s="471"/>
      <c r="BF39" s="471"/>
      <c r="BG39" s="471"/>
    </row>
    <row r="40" spans="1:59" ht="22.5" customHeight="1">
      <c r="A40" s="623"/>
      <c r="B40" s="360" t="s">
        <v>372</v>
      </c>
      <c r="C40" s="485">
        <f>'南信１'!C19</f>
        <v>960</v>
      </c>
      <c r="D40" s="364">
        <f>'南信１'!D19</f>
        <v>0</v>
      </c>
      <c r="E40" s="365"/>
      <c r="F40" s="364"/>
      <c r="G40" s="365">
        <f>'南信１'!K19</f>
        <v>0</v>
      </c>
      <c r="H40" s="364">
        <f>'南信１'!L19</f>
        <v>0</v>
      </c>
      <c r="I40" s="365"/>
      <c r="J40" s="364"/>
      <c r="K40" s="365"/>
      <c r="L40" s="364"/>
      <c r="M40" s="365">
        <f>'南信１'!S19</f>
        <v>0</v>
      </c>
      <c r="N40" s="364">
        <f>'南信１'!T19</f>
        <v>0</v>
      </c>
      <c r="O40" s="365">
        <f>'南信１'!W19</f>
        <v>6150</v>
      </c>
      <c r="P40" s="364">
        <f>'南信１'!X19</f>
        <v>0</v>
      </c>
      <c r="Q40" s="365"/>
      <c r="R40" s="364"/>
      <c r="S40" s="365">
        <f>'南信１'!AA19</f>
        <v>11850</v>
      </c>
      <c r="T40" s="364">
        <f>'南信１'!AB19</f>
        <v>0</v>
      </c>
      <c r="U40" s="367">
        <f t="shared" si="10"/>
        <v>18960</v>
      </c>
      <c r="V40" s="364">
        <f t="shared" si="10"/>
        <v>0</v>
      </c>
      <c r="W40" s="475"/>
      <c r="X40" s="405"/>
      <c r="Y40" s="475"/>
      <c r="Z40" s="475"/>
      <c r="AA40" s="475"/>
      <c r="AB40" s="477"/>
      <c r="AC40" s="475"/>
      <c r="AD40" s="475"/>
      <c r="AE40" s="475"/>
      <c r="AF40" s="475"/>
      <c r="AG40" s="475"/>
      <c r="AH40" s="477"/>
      <c r="AI40" s="475"/>
      <c r="AJ40" s="475"/>
      <c r="AK40" s="475"/>
      <c r="AL40" s="475"/>
      <c r="AM40" s="477"/>
      <c r="AN40" s="475"/>
      <c r="AO40" s="475"/>
      <c r="AP40" s="475"/>
      <c r="AQ40" s="475"/>
      <c r="AR40" s="477"/>
      <c r="AS40" s="475"/>
      <c r="AT40" s="475"/>
      <c r="AU40" s="475"/>
      <c r="AV40" s="475"/>
      <c r="AW40" s="475"/>
      <c r="AX40" s="475"/>
      <c r="AY40" s="475"/>
      <c r="AZ40" s="387"/>
      <c r="BA40" s="483"/>
      <c r="BB40" s="478"/>
      <c r="BC40" s="474"/>
      <c r="BD40" s="471"/>
      <c r="BE40" s="471"/>
      <c r="BF40" s="471"/>
      <c r="BG40" s="471"/>
    </row>
    <row r="41" spans="1:59" ht="22.5" customHeight="1">
      <c r="A41" s="623"/>
      <c r="B41" s="360" t="s">
        <v>373</v>
      </c>
      <c r="C41" s="485">
        <f>'南信１'!C27</f>
        <v>930</v>
      </c>
      <c r="D41" s="364">
        <f>'南信１'!D27</f>
        <v>0</v>
      </c>
      <c r="E41" s="365">
        <f>'南信１'!G27</f>
        <v>0</v>
      </c>
      <c r="F41" s="364">
        <f>'南信１'!H27</f>
        <v>0</v>
      </c>
      <c r="G41" s="365"/>
      <c r="H41" s="364"/>
      <c r="I41" s="365"/>
      <c r="J41" s="364"/>
      <c r="K41" s="365"/>
      <c r="L41" s="364"/>
      <c r="M41" s="365"/>
      <c r="N41" s="364"/>
      <c r="O41" s="365">
        <f>'南信１'!W27</f>
        <v>6360</v>
      </c>
      <c r="P41" s="364">
        <f>'南信１'!X27</f>
        <v>0</v>
      </c>
      <c r="Q41" s="365"/>
      <c r="R41" s="364"/>
      <c r="S41" s="365">
        <f>'南信１'!AA27</f>
        <v>8840</v>
      </c>
      <c r="T41" s="364">
        <f>'南信１'!AB27</f>
        <v>0</v>
      </c>
      <c r="U41" s="367">
        <f t="shared" si="10"/>
        <v>16130</v>
      </c>
      <c r="V41" s="364">
        <f t="shared" si="10"/>
        <v>0</v>
      </c>
      <c r="W41" s="477"/>
      <c r="X41" s="406"/>
      <c r="Y41" s="477"/>
      <c r="Z41" s="477"/>
      <c r="AA41" s="477"/>
      <c r="AB41" s="477"/>
      <c r="AC41" s="477"/>
      <c r="AD41" s="475"/>
      <c r="AE41" s="477"/>
      <c r="AF41" s="477"/>
      <c r="AG41" s="477"/>
      <c r="AH41" s="477"/>
      <c r="AI41" s="477"/>
      <c r="AJ41" s="477"/>
      <c r="AK41" s="477"/>
      <c r="AL41" s="477"/>
      <c r="AM41" s="477"/>
      <c r="AN41" s="477"/>
      <c r="AO41" s="475"/>
      <c r="AP41" s="477"/>
      <c r="AQ41" s="477"/>
      <c r="AR41" s="477"/>
      <c r="AS41" s="477"/>
      <c r="AT41" s="477"/>
      <c r="AU41" s="475"/>
      <c r="AV41" s="477"/>
      <c r="AW41" s="477"/>
      <c r="AX41" s="477"/>
      <c r="AY41" s="475"/>
      <c r="AZ41" s="387"/>
      <c r="BA41" s="483"/>
      <c r="BB41" s="482"/>
      <c r="BC41" s="481"/>
      <c r="BD41" s="471"/>
      <c r="BE41" s="471"/>
      <c r="BF41" s="471"/>
      <c r="BG41" s="471"/>
    </row>
    <row r="42" spans="1:59" ht="22.5" customHeight="1" thickBot="1">
      <c r="A42" s="623"/>
      <c r="B42" s="380" t="s">
        <v>375</v>
      </c>
      <c r="C42" s="381">
        <f>'南信１'!C42</f>
        <v>670</v>
      </c>
      <c r="D42" s="382">
        <f>'南信１'!D42</f>
        <v>0</v>
      </c>
      <c r="E42" s="383">
        <f>'南信１'!G42</f>
        <v>0</v>
      </c>
      <c r="F42" s="382">
        <f>'南信１'!H42</f>
        <v>0</v>
      </c>
      <c r="G42" s="383">
        <f>'南信１'!K42</f>
        <v>0</v>
      </c>
      <c r="H42" s="382">
        <f>'南信１'!L42</f>
        <v>0</v>
      </c>
      <c r="I42" s="383"/>
      <c r="J42" s="382"/>
      <c r="K42" s="383"/>
      <c r="L42" s="382"/>
      <c r="M42" s="383">
        <f>'南信１'!S42</f>
        <v>360</v>
      </c>
      <c r="N42" s="382">
        <f>'南信１'!T42</f>
        <v>0</v>
      </c>
      <c r="O42" s="383">
        <f>'南信１'!W35</f>
        <v>5020</v>
      </c>
      <c r="P42" s="382">
        <f>'南信１'!X35</f>
        <v>0</v>
      </c>
      <c r="Q42" s="383">
        <f>'南信１'!W42</f>
        <v>7020</v>
      </c>
      <c r="R42" s="382">
        <f>'南信１'!X42</f>
        <v>0</v>
      </c>
      <c r="S42" s="383">
        <f>'南信１'!AA42</f>
        <v>1820</v>
      </c>
      <c r="T42" s="382">
        <f>'南信１'!AB42</f>
        <v>0</v>
      </c>
      <c r="U42" s="390">
        <f t="shared" si="10"/>
        <v>14890</v>
      </c>
      <c r="V42" s="382">
        <f t="shared" si="10"/>
        <v>0</v>
      </c>
      <c r="W42" s="475"/>
      <c r="X42" s="405"/>
      <c r="Y42" s="475"/>
      <c r="Z42" s="475"/>
      <c r="AA42" s="477"/>
      <c r="AB42" s="477"/>
      <c r="AC42" s="475"/>
      <c r="AD42" s="475"/>
      <c r="AE42" s="477"/>
      <c r="AF42" s="477"/>
      <c r="AG42" s="477"/>
      <c r="AH42" s="477"/>
      <c r="AI42" s="475"/>
      <c r="AJ42" s="475"/>
      <c r="AK42" s="477"/>
      <c r="AL42" s="477"/>
      <c r="AM42" s="477"/>
      <c r="AN42" s="475"/>
      <c r="AO42" s="475"/>
      <c r="AP42" s="477"/>
      <c r="AQ42" s="477"/>
      <c r="AR42" s="477"/>
      <c r="AS42" s="475"/>
      <c r="AT42" s="475"/>
      <c r="AU42" s="475"/>
      <c r="AV42" s="477"/>
      <c r="AW42" s="477"/>
      <c r="AX42" s="477"/>
      <c r="AY42" s="475"/>
      <c r="AZ42" s="369"/>
      <c r="BA42" s="483"/>
      <c r="BB42" s="482"/>
      <c r="BC42" s="481"/>
      <c r="BD42" s="471"/>
      <c r="BE42" s="471"/>
      <c r="BF42" s="471"/>
      <c r="BG42" s="471"/>
    </row>
    <row r="43" spans="1:59" ht="22.5" customHeight="1" thickBot="1">
      <c r="A43" s="370"/>
      <c r="B43" s="371" t="s">
        <v>376</v>
      </c>
      <c r="C43" s="372">
        <f>SUM(C39:C42)</f>
        <v>3840</v>
      </c>
      <c r="D43" s="373">
        <f>SUM(D39:D42)</f>
        <v>0</v>
      </c>
      <c r="E43" s="372">
        <f>SUM(E41:E42)</f>
        <v>0</v>
      </c>
      <c r="F43" s="373">
        <f>SUM(F39:F42)</f>
        <v>0</v>
      </c>
      <c r="G43" s="372">
        <f>SUM(G39:G42)</f>
        <v>430</v>
      </c>
      <c r="H43" s="373">
        <f>SUM(H39:H42)</f>
        <v>0</v>
      </c>
      <c r="I43" s="372">
        <f>SUM(I39:I42)</f>
        <v>0</v>
      </c>
      <c r="J43" s="373">
        <f>SUM(J39:J42)</f>
        <v>0</v>
      </c>
      <c r="K43" s="372"/>
      <c r="L43" s="373"/>
      <c r="M43" s="372">
        <f aca="true" t="shared" si="11" ref="M43:T43">SUM(M39:M42)</f>
        <v>590</v>
      </c>
      <c r="N43" s="373">
        <f t="shared" si="11"/>
        <v>0</v>
      </c>
      <c r="O43" s="372">
        <f t="shared" si="11"/>
        <v>23330</v>
      </c>
      <c r="P43" s="373">
        <f t="shared" si="11"/>
        <v>0</v>
      </c>
      <c r="Q43" s="372">
        <f t="shared" si="11"/>
        <v>7790</v>
      </c>
      <c r="R43" s="373">
        <f>SUM(R39:R42)</f>
        <v>0</v>
      </c>
      <c r="S43" s="372">
        <f t="shared" si="11"/>
        <v>25360</v>
      </c>
      <c r="T43" s="373">
        <f t="shared" si="11"/>
        <v>0</v>
      </c>
      <c r="U43" s="374">
        <f t="shared" si="10"/>
        <v>61340</v>
      </c>
      <c r="V43" s="373">
        <f t="shared" si="10"/>
        <v>0</v>
      </c>
      <c r="W43" s="358"/>
      <c r="X43" s="405"/>
      <c r="Y43" s="358"/>
      <c r="Z43" s="358"/>
      <c r="AA43" s="475"/>
      <c r="AB43" s="475"/>
      <c r="AC43" s="475"/>
      <c r="AD43" s="475"/>
      <c r="AE43" s="475"/>
      <c r="AF43" s="475"/>
      <c r="AG43" s="475"/>
      <c r="AH43" s="475"/>
      <c r="AI43" s="475"/>
      <c r="AJ43" s="475"/>
      <c r="AK43" s="477"/>
      <c r="AL43" s="477"/>
      <c r="AM43" s="477"/>
      <c r="AN43" s="477"/>
      <c r="AO43" s="475"/>
      <c r="AP43" s="479"/>
      <c r="AQ43" s="477"/>
      <c r="AR43" s="477"/>
      <c r="AS43" s="477"/>
      <c r="AT43" s="477"/>
      <c r="AU43" s="475"/>
      <c r="AV43" s="479"/>
      <c r="AW43" s="477"/>
      <c r="AX43" s="477"/>
      <c r="AY43" s="475"/>
      <c r="AZ43" s="474"/>
      <c r="BA43" s="481"/>
      <c r="BB43" s="482"/>
      <c r="BC43" s="481"/>
      <c r="BD43" s="471"/>
      <c r="BE43" s="471"/>
      <c r="BF43" s="471"/>
      <c r="BG43" s="471"/>
    </row>
    <row r="44" spans="1:59" s="484" customFormat="1" ht="8.25" customHeight="1" thickBot="1">
      <c r="A44" s="359"/>
      <c r="B44" s="359"/>
      <c r="C44" s="375"/>
      <c r="D44" s="375"/>
      <c r="E44" s="375"/>
      <c r="F44" s="375"/>
      <c r="G44" s="375"/>
      <c r="H44" s="375"/>
      <c r="I44" s="375"/>
      <c r="J44" s="375"/>
      <c r="K44" s="375"/>
      <c r="L44" s="375"/>
      <c r="M44" s="375"/>
      <c r="N44" s="375"/>
      <c r="O44" s="375"/>
      <c r="P44" s="375"/>
      <c r="Q44" s="375"/>
      <c r="R44" s="375"/>
      <c r="S44" s="375"/>
      <c r="T44" s="375"/>
      <c r="U44" s="375"/>
      <c r="V44" s="375"/>
      <c r="W44" s="475"/>
      <c r="X44" s="405"/>
      <c r="Y44" s="475"/>
      <c r="Z44" s="475"/>
      <c r="AA44" s="477"/>
      <c r="AB44" s="477"/>
      <c r="AC44" s="477"/>
      <c r="AD44" s="477"/>
      <c r="AE44" s="477"/>
      <c r="AF44" s="477"/>
      <c r="AG44" s="477"/>
      <c r="AH44" s="477"/>
      <c r="AI44" s="477"/>
      <c r="AJ44" s="477"/>
      <c r="AK44" s="477"/>
      <c r="AL44" s="477"/>
      <c r="AM44" s="477"/>
      <c r="AN44" s="477"/>
      <c r="AO44" s="477"/>
      <c r="AP44" s="477"/>
      <c r="AQ44" s="477"/>
      <c r="AR44" s="477"/>
      <c r="AS44" s="475"/>
      <c r="AT44" s="477"/>
      <c r="AU44" s="358"/>
      <c r="AV44" s="358"/>
      <c r="AW44" s="358"/>
      <c r="AX44" s="358"/>
      <c r="AY44" s="477"/>
      <c r="AZ44" s="369"/>
      <c r="BA44" s="483"/>
      <c r="BB44" s="482"/>
      <c r="BC44" s="481"/>
      <c r="BD44" s="469"/>
      <c r="BE44" s="469"/>
      <c r="BF44" s="469"/>
      <c r="BG44" s="469"/>
    </row>
    <row r="45" spans="1:59" ht="22.5" customHeight="1">
      <c r="A45" s="622" t="s">
        <v>346</v>
      </c>
      <c r="B45" s="351" t="s">
        <v>347</v>
      </c>
      <c r="C45" s="355">
        <f>'南信２'!C16</f>
        <v>930</v>
      </c>
      <c r="D45" s="353">
        <f>'南信２'!D16</f>
        <v>0</v>
      </c>
      <c r="E45" s="355">
        <f>'南信２'!G16</f>
        <v>0</v>
      </c>
      <c r="F45" s="353">
        <f>'南信２'!H16</f>
        <v>0</v>
      </c>
      <c r="G45" s="355"/>
      <c r="H45" s="353"/>
      <c r="I45" s="355"/>
      <c r="J45" s="353"/>
      <c r="K45" s="355"/>
      <c r="L45" s="353"/>
      <c r="M45" s="355">
        <f>'南信２'!O16</f>
        <v>2680</v>
      </c>
      <c r="N45" s="353">
        <f>'南信２'!P16</f>
        <v>0</v>
      </c>
      <c r="O45" s="355">
        <f>'南信２'!S16</f>
        <v>11090</v>
      </c>
      <c r="P45" s="353">
        <f>'南信２'!T16</f>
        <v>0</v>
      </c>
      <c r="Q45" s="355">
        <f>'南信２'!W16</f>
        <v>5750</v>
      </c>
      <c r="R45" s="353">
        <f>'南信２'!X16</f>
        <v>0</v>
      </c>
      <c r="S45" s="355"/>
      <c r="T45" s="353"/>
      <c r="U45" s="389">
        <f aca="true" t="shared" si="12" ref="U45:V50">SUM(C45,E45,G45,I45,K45,M45,O45,Q45,S45)</f>
        <v>20450</v>
      </c>
      <c r="V45" s="353">
        <f t="shared" si="12"/>
        <v>0</v>
      </c>
      <c r="W45" s="475"/>
      <c r="X45" s="405"/>
      <c r="Y45" s="475"/>
      <c r="Z45" s="475"/>
      <c r="AA45" s="475"/>
      <c r="AB45" s="477"/>
      <c r="AC45" s="475"/>
      <c r="AD45" s="475"/>
      <c r="AE45" s="475"/>
      <c r="AF45" s="475"/>
      <c r="AG45" s="475"/>
      <c r="AH45" s="477"/>
      <c r="AI45" s="475"/>
      <c r="AJ45" s="475"/>
      <c r="AK45" s="475"/>
      <c r="AL45" s="475"/>
      <c r="AM45" s="477"/>
      <c r="AN45" s="475"/>
      <c r="AO45" s="475"/>
      <c r="AP45" s="475"/>
      <c r="AQ45" s="475"/>
      <c r="AR45" s="477"/>
      <c r="AS45" s="475"/>
      <c r="AT45" s="475"/>
      <c r="AU45" s="475"/>
      <c r="AV45" s="358"/>
      <c r="AW45" s="358"/>
      <c r="AX45" s="358"/>
      <c r="AY45" s="475"/>
      <c r="AZ45" s="387"/>
      <c r="BA45" s="483"/>
      <c r="BB45" s="478"/>
      <c r="BC45" s="474"/>
      <c r="BD45" s="471"/>
      <c r="BE45" s="471"/>
      <c r="BF45" s="471"/>
      <c r="BG45" s="471"/>
    </row>
    <row r="46" spans="1:59" ht="22.5" customHeight="1">
      <c r="A46" s="623"/>
      <c r="B46" s="360" t="s">
        <v>377</v>
      </c>
      <c r="C46" s="365">
        <f>'南信２'!C27</f>
        <v>1260</v>
      </c>
      <c r="D46" s="364">
        <f>'南信２'!D27</f>
        <v>0</v>
      </c>
      <c r="E46" s="365"/>
      <c r="F46" s="364"/>
      <c r="G46" s="365">
        <f>'南信２'!K27</f>
        <v>0</v>
      </c>
      <c r="H46" s="364">
        <f>'南信２'!L27</f>
        <v>0</v>
      </c>
      <c r="I46" s="365"/>
      <c r="J46" s="364"/>
      <c r="K46" s="365"/>
      <c r="L46" s="364"/>
      <c r="M46" s="365">
        <f>'南信２'!O27</f>
        <v>3530</v>
      </c>
      <c r="N46" s="364">
        <f>'南信２'!P27</f>
        <v>0</v>
      </c>
      <c r="O46" s="365">
        <f>'南信２'!S27</f>
        <v>12230</v>
      </c>
      <c r="P46" s="364">
        <f>'南信２'!T27</f>
        <v>0</v>
      </c>
      <c r="Q46" s="365"/>
      <c r="R46" s="364"/>
      <c r="S46" s="365"/>
      <c r="T46" s="364"/>
      <c r="U46" s="367">
        <f t="shared" si="12"/>
        <v>17020</v>
      </c>
      <c r="V46" s="364">
        <f t="shared" si="12"/>
        <v>0</v>
      </c>
      <c r="W46" s="477"/>
      <c r="X46" s="406"/>
      <c r="Y46" s="477"/>
      <c r="Z46" s="477"/>
      <c r="AA46" s="477"/>
      <c r="AB46" s="477"/>
      <c r="AC46" s="477"/>
      <c r="AD46" s="477"/>
      <c r="AE46" s="477"/>
      <c r="AF46" s="477"/>
      <c r="AG46" s="477"/>
      <c r="AH46" s="477"/>
      <c r="AI46" s="477"/>
      <c r="AJ46" s="475"/>
      <c r="AK46" s="477"/>
      <c r="AL46" s="477"/>
      <c r="AM46" s="477"/>
      <c r="AN46" s="477"/>
      <c r="AO46" s="475"/>
      <c r="AP46" s="477"/>
      <c r="AQ46" s="477"/>
      <c r="AR46" s="477"/>
      <c r="AS46" s="475"/>
      <c r="AT46" s="475"/>
      <c r="AU46" s="475"/>
      <c r="AV46" s="475"/>
      <c r="AW46" s="475"/>
      <c r="AX46" s="475"/>
      <c r="AY46" s="475"/>
      <c r="AZ46" s="474"/>
      <c r="BA46" s="481"/>
      <c r="BB46" s="482"/>
      <c r="BC46" s="481"/>
      <c r="BD46" s="471"/>
      <c r="BE46" s="471"/>
      <c r="BF46" s="471"/>
      <c r="BG46" s="471"/>
    </row>
    <row r="47" spans="1:59" ht="22.5" customHeight="1">
      <c r="A47" s="623"/>
      <c r="B47" s="360" t="s">
        <v>348</v>
      </c>
      <c r="C47" s="365">
        <f>'南信２'!C35</f>
        <v>840</v>
      </c>
      <c r="D47" s="364">
        <f>'南信２'!D35</f>
        <v>0</v>
      </c>
      <c r="E47" s="365">
        <f>'南信２'!G35</f>
        <v>0</v>
      </c>
      <c r="F47" s="364">
        <f>'南信２'!H35</f>
        <v>0</v>
      </c>
      <c r="G47" s="365"/>
      <c r="H47" s="364"/>
      <c r="I47" s="365"/>
      <c r="J47" s="364"/>
      <c r="K47" s="365"/>
      <c r="L47" s="364"/>
      <c r="M47" s="365">
        <f>'南信２'!O35</f>
        <v>1280</v>
      </c>
      <c r="N47" s="364">
        <f>'南信２'!P35</f>
        <v>0</v>
      </c>
      <c r="O47" s="365">
        <f>'南信２'!S35</f>
        <v>5060</v>
      </c>
      <c r="P47" s="364">
        <f>'南信２'!T35</f>
        <v>0</v>
      </c>
      <c r="Q47" s="365">
        <f>'南信２'!W35</f>
        <v>1390</v>
      </c>
      <c r="R47" s="364">
        <f>'南信２'!X35</f>
        <v>0</v>
      </c>
      <c r="S47" s="365"/>
      <c r="T47" s="364"/>
      <c r="U47" s="367">
        <f>SUM(C47,E47,G47,I47,K47,M47,O47,Q47,S47)</f>
        <v>8570</v>
      </c>
      <c r="V47" s="364">
        <f t="shared" si="12"/>
        <v>0</v>
      </c>
      <c r="W47" s="475"/>
      <c r="X47" s="405"/>
      <c r="Y47" s="475"/>
      <c r="Z47" s="475"/>
      <c r="AA47" s="477"/>
      <c r="AB47" s="477"/>
      <c r="AC47" s="477"/>
      <c r="AD47" s="477"/>
      <c r="AE47" s="477"/>
      <c r="AF47" s="477"/>
      <c r="AG47" s="477"/>
      <c r="AH47" s="477"/>
      <c r="AI47" s="477"/>
      <c r="AJ47" s="475"/>
      <c r="AK47" s="477"/>
      <c r="AL47" s="477"/>
      <c r="AM47" s="477"/>
      <c r="AN47" s="475"/>
      <c r="AO47" s="475"/>
      <c r="AP47" s="477"/>
      <c r="AQ47" s="477"/>
      <c r="AR47" s="477"/>
      <c r="AS47" s="475"/>
      <c r="AT47" s="475"/>
      <c r="AU47" s="475"/>
      <c r="AV47" s="477"/>
      <c r="AW47" s="477"/>
      <c r="AX47" s="477"/>
      <c r="AY47" s="475"/>
      <c r="AZ47" s="478"/>
      <c r="BA47" s="481"/>
      <c r="BB47" s="482"/>
      <c r="BC47" s="481"/>
      <c r="BD47" s="471"/>
      <c r="BE47" s="471"/>
      <c r="BF47" s="471"/>
      <c r="BG47" s="471"/>
    </row>
    <row r="48" spans="1:59" ht="22.5" customHeight="1">
      <c r="A48" s="623"/>
      <c r="B48" s="360" t="s">
        <v>378</v>
      </c>
      <c r="C48" s="365">
        <f>'南信３'!C18</f>
        <v>730</v>
      </c>
      <c r="D48" s="364">
        <f>'南信３'!D18</f>
        <v>0</v>
      </c>
      <c r="E48" s="365">
        <f>'南信３'!G13</f>
        <v>900</v>
      </c>
      <c r="F48" s="364">
        <f>'南信３'!H13</f>
        <v>0</v>
      </c>
      <c r="G48" s="365">
        <f>'南信３'!K18</f>
        <v>0</v>
      </c>
      <c r="H48" s="364">
        <f>'南信３'!L18</f>
        <v>0</v>
      </c>
      <c r="I48" s="365">
        <f>'南信３'!G18</f>
        <v>0</v>
      </c>
      <c r="J48" s="364">
        <f>'南信３'!H18</f>
        <v>0</v>
      </c>
      <c r="K48" s="365"/>
      <c r="L48" s="364"/>
      <c r="M48" s="365">
        <f>'南信３'!O18</f>
        <v>8390</v>
      </c>
      <c r="N48" s="364">
        <f>'南信３'!P18</f>
        <v>0</v>
      </c>
      <c r="O48" s="365">
        <f>'南信３'!S18</f>
        <v>10540</v>
      </c>
      <c r="P48" s="364">
        <f>'南信３'!T18</f>
        <v>0</v>
      </c>
      <c r="Q48" s="365">
        <f>'南信３'!W18</f>
        <v>5550</v>
      </c>
      <c r="R48" s="364">
        <f>'南信３'!X18</f>
        <v>0</v>
      </c>
      <c r="S48" s="365"/>
      <c r="T48" s="364"/>
      <c r="U48" s="367">
        <f t="shared" si="12"/>
        <v>26110</v>
      </c>
      <c r="V48" s="364">
        <f t="shared" si="12"/>
        <v>0</v>
      </c>
      <c r="W48" s="475"/>
      <c r="X48" s="405"/>
      <c r="Y48" s="475"/>
      <c r="Z48" s="475"/>
      <c r="AA48" s="477"/>
      <c r="AB48" s="477"/>
      <c r="AC48" s="475"/>
      <c r="AD48" s="475"/>
      <c r="AE48" s="477"/>
      <c r="AF48" s="477"/>
      <c r="AG48" s="477"/>
      <c r="AH48" s="477"/>
      <c r="AI48" s="475"/>
      <c r="AJ48" s="475"/>
      <c r="AK48" s="477"/>
      <c r="AL48" s="477"/>
      <c r="AM48" s="477"/>
      <c r="AN48" s="475"/>
      <c r="AO48" s="475"/>
      <c r="AP48" s="477"/>
      <c r="AQ48" s="477"/>
      <c r="AR48" s="477"/>
      <c r="AS48" s="475"/>
      <c r="AT48" s="475"/>
      <c r="AU48" s="475"/>
      <c r="AV48" s="477"/>
      <c r="AW48" s="477"/>
      <c r="AX48" s="477"/>
      <c r="AY48" s="475"/>
      <c r="AZ48" s="474"/>
      <c r="BA48" s="481"/>
      <c r="BB48" s="482"/>
      <c r="BC48" s="481"/>
      <c r="BD48" s="471"/>
      <c r="BE48" s="471"/>
      <c r="BF48" s="471"/>
      <c r="BG48" s="471"/>
    </row>
    <row r="49" spans="1:59" ht="22.5" customHeight="1" thickBot="1">
      <c r="A49" s="623"/>
      <c r="B49" s="380" t="s">
        <v>349</v>
      </c>
      <c r="C49" s="383"/>
      <c r="D49" s="382"/>
      <c r="E49" s="383"/>
      <c r="F49" s="382"/>
      <c r="G49" s="383"/>
      <c r="H49" s="382"/>
      <c r="I49" s="383"/>
      <c r="J49" s="382"/>
      <c r="K49" s="383"/>
      <c r="L49" s="382"/>
      <c r="M49" s="383">
        <f>'南信３'!O37</f>
        <v>3810</v>
      </c>
      <c r="N49" s="382">
        <f>'南信３'!P37</f>
        <v>0</v>
      </c>
      <c r="O49" s="383">
        <f>'南信３'!S37</f>
        <v>5240</v>
      </c>
      <c r="P49" s="382">
        <f>'南信３'!T37</f>
        <v>0</v>
      </c>
      <c r="Q49" s="383">
        <f>'南信３'!W37</f>
        <v>5460</v>
      </c>
      <c r="R49" s="382">
        <f>'南信３'!X37</f>
        <v>0</v>
      </c>
      <c r="S49" s="383"/>
      <c r="T49" s="382"/>
      <c r="U49" s="390">
        <f t="shared" si="12"/>
        <v>14510</v>
      </c>
      <c r="V49" s="382">
        <f t="shared" si="12"/>
        <v>0</v>
      </c>
      <c r="W49" s="480"/>
      <c r="X49" s="407"/>
      <c r="Y49" s="480"/>
      <c r="Z49" s="480"/>
      <c r="AA49" s="480"/>
      <c r="AB49" s="480"/>
      <c r="AC49" s="480"/>
      <c r="AD49" s="480"/>
      <c r="AE49" s="475"/>
      <c r="AF49" s="475"/>
      <c r="AG49" s="475"/>
      <c r="AH49" s="475"/>
      <c r="AI49" s="475"/>
      <c r="AJ49" s="475"/>
      <c r="AK49" s="475"/>
      <c r="AL49" s="475"/>
      <c r="AM49" s="475"/>
      <c r="AN49" s="475"/>
      <c r="AO49" s="475"/>
      <c r="AP49" s="475"/>
      <c r="AQ49" s="475"/>
      <c r="AR49" s="475"/>
      <c r="AS49" s="475"/>
      <c r="AT49" s="475"/>
      <c r="AU49" s="475"/>
      <c r="AV49" s="475"/>
      <c r="AW49" s="475"/>
      <c r="AX49" s="475"/>
      <c r="AY49" s="475"/>
      <c r="AZ49" s="474"/>
      <c r="BA49" s="474"/>
      <c r="BB49" s="478"/>
      <c r="BC49" s="474"/>
      <c r="BD49" s="471"/>
      <c r="BE49" s="471"/>
      <c r="BF49" s="471"/>
      <c r="BG49" s="471"/>
    </row>
    <row r="50" spans="1:59" ht="22.5" customHeight="1" thickBot="1">
      <c r="A50" s="370"/>
      <c r="B50" s="371" t="s">
        <v>379</v>
      </c>
      <c r="C50" s="372">
        <f aca="true" t="shared" si="13" ref="C50:J50">SUM(C45:C49)</f>
        <v>3760</v>
      </c>
      <c r="D50" s="373">
        <f t="shared" si="13"/>
        <v>0</v>
      </c>
      <c r="E50" s="372">
        <f t="shared" si="13"/>
        <v>900</v>
      </c>
      <c r="F50" s="373">
        <f t="shared" si="13"/>
        <v>0</v>
      </c>
      <c r="G50" s="372">
        <f t="shared" si="13"/>
        <v>0</v>
      </c>
      <c r="H50" s="373">
        <f t="shared" si="13"/>
        <v>0</v>
      </c>
      <c r="I50" s="372">
        <f t="shared" si="13"/>
        <v>0</v>
      </c>
      <c r="J50" s="373">
        <f t="shared" si="13"/>
        <v>0</v>
      </c>
      <c r="K50" s="372"/>
      <c r="L50" s="373"/>
      <c r="M50" s="372">
        <f aca="true" t="shared" si="14" ref="M50:R50">SUM(M45:M49)</f>
        <v>19690</v>
      </c>
      <c r="N50" s="373">
        <f t="shared" si="14"/>
        <v>0</v>
      </c>
      <c r="O50" s="372">
        <f t="shared" si="14"/>
        <v>44160</v>
      </c>
      <c r="P50" s="373">
        <f t="shared" si="14"/>
        <v>0</v>
      </c>
      <c r="Q50" s="372">
        <f t="shared" si="14"/>
        <v>18150</v>
      </c>
      <c r="R50" s="373">
        <f t="shared" si="14"/>
        <v>0</v>
      </c>
      <c r="S50" s="372"/>
      <c r="T50" s="373"/>
      <c r="U50" s="374">
        <f t="shared" si="12"/>
        <v>86660</v>
      </c>
      <c r="V50" s="373">
        <f t="shared" si="12"/>
        <v>0</v>
      </c>
      <c r="W50" s="358"/>
      <c r="X50" s="405"/>
      <c r="Y50" s="358"/>
      <c r="Z50" s="358"/>
      <c r="AA50" s="475"/>
      <c r="AB50" s="475"/>
      <c r="AC50" s="475"/>
      <c r="AD50" s="475"/>
      <c r="AE50" s="475"/>
      <c r="AF50" s="475"/>
      <c r="AG50" s="475"/>
      <c r="AH50" s="475"/>
      <c r="AI50" s="475"/>
      <c r="AJ50" s="475"/>
      <c r="AK50" s="477"/>
      <c r="AL50" s="477"/>
      <c r="AM50" s="477"/>
      <c r="AN50" s="477"/>
      <c r="AO50" s="475"/>
      <c r="AP50" s="479"/>
      <c r="AQ50" s="477"/>
      <c r="AR50" s="477"/>
      <c r="AS50" s="477"/>
      <c r="AT50" s="477"/>
      <c r="AU50" s="475"/>
      <c r="AV50" s="479"/>
      <c r="AW50" s="477"/>
      <c r="AX50" s="477"/>
      <c r="AY50" s="475"/>
      <c r="AZ50" s="474"/>
      <c r="BA50" s="481"/>
      <c r="BB50" s="482"/>
      <c r="BC50" s="481"/>
      <c r="BD50" s="471"/>
      <c r="BE50" s="471"/>
      <c r="BF50" s="471"/>
      <c r="BG50" s="471"/>
    </row>
    <row r="51" spans="1:59" s="484" customFormat="1" ht="8.25" customHeight="1" thickBot="1">
      <c r="A51" s="475"/>
      <c r="B51" s="359"/>
      <c r="C51" s="375"/>
      <c r="D51" s="375"/>
      <c r="E51" s="375"/>
      <c r="F51" s="375"/>
      <c r="G51" s="375"/>
      <c r="H51" s="375"/>
      <c r="I51" s="375"/>
      <c r="J51" s="375"/>
      <c r="K51" s="375"/>
      <c r="L51" s="375"/>
      <c r="M51" s="375"/>
      <c r="N51" s="375"/>
      <c r="O51" s="375"/>
      <c r="P51" s="375"/>
      <c r="Q51" s="375"/>
      <c r="R51" s="375"/>
      <c r="S51" s="375"/>
      <c r="T51" s="375"/>
      <c r="U51" s="375"/>
      <c r="V51" s="375"/>
      <c r="W51" s="475"/>
      <c r="X51" s="40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4"/>
      <c r="BA51" s="481"/>
      <c r="BB51" s="482"/>
      <c r="BC51" s="481"/>
      <c r="BD51" s="469"/>
      <c r="BE51" s="469"/>
      <c r="BF51" s="469"/>
      <c r="BG51" s="469"/>
    </row>
    <row r="52" spans="1:59" ht="22.5" customHeight="1" thickBot="1" thickTop="1">
      <c r="A52" s="486"/>
      <c r="B52" s="391" t="s">
        <v>383</v>
      </c>
      <c r="C52" s="487">
        <f>SUM(C18,C28,C37,C43,C50)</f>
        <v>45490</v>
      </c>
      <c r="D52" s="392">
        <f aca="true" t="shared" si="15" ref="D52:T52">SUM(D18,D28,D37,D43,D50)</f>
        <v>0</v>
      </c>
      <c r="E52" s="487">
        <f t="shared" si="15"/>
        <v>900</v>
      </c>
      <c r="F52" s="392">
        <f t="shared" si="15"/>
        <v>0</v>
      </c>
      <c r="G52" s="487">
        <f t="shared" si="15"/>
        <v>430</v>
      </c>
      <c r="H52" s="392">
        <f t="shared" si="15"/>
        <v>0</v>
      </c>
      <c r="I52" s="487">
        <f t="shared" si="15"/>
        <v>0</v>
      </c>
      <c r="J52" s="392">
        <f t="shared" si="15"/>
        <v>0</v>
      </c>
      <c r="K52" s="487">
        <f t="shared" si="15"/>
        <v>0</v>
      </c>
      <c r="L52" s="392">
        <f t="shared" si="15"/>
        <v>0</v>
      </c>
      <c r="M52" s="487">
        <f t="shared" si="15"/>
        <v>24050</v>
      </c>
      <c r="N52" s="392">
        <f t="shared" si="15"/>
        <v>0</v>
      </c>
      <c r="O52" s="487">
        <f t="shared" si="15"/>
        <v>353710</v>
      </c>
      <c r="P52" s="392">
        <f t="shared" si="15"/>
        <v>0</v>
      </c>
      <c r="Q52" s="487">
        <f>SUM(Q18,Q28,Q37,Q43,Q50)</f>
        <v>96550</v>
      </c>
      <c r="R52" s="392">
        <f t="shared" si="15"/>
        <v>0</v>
      </c>
      <c r="S52" s="487">
        <f t="shared" si="15"/>
        <v>25360</v>
      </c>
      <c r="T52" s="392">
        <f t="shared" si="15"/>
        <v>0</v>
      </c>
      <c r="U52" s="488">
        <f>SUM(C52,E52,G52,I52,K52,M52,O52,Q52,S52)</f>
        <v>546490</v>
      </c>
      <c r="V52" s="285">
        <f>SUM(D52,F52,H52,J52,L52,N52,P52,R52,T52)</f>
        <v>0</v>
      </c>
      <c r="W52" s="480"/>
      <c r="X52" s="407"/>
      <c r="Y52" s="480"/>
      <c r="Z52" s="480"/>
      <c r="AA52" s="480"/>
      <c r="AB52" s="480"/>
      <c r="AC52" s="475"/>
      <c r="AD52" s="475"/>
      <c r="AE52" s="476"/>
      <c r="AF52" s="476"/>
      <c r="AG52" s="476"/>
      <c r="AH52" s="476"/>
      <c r="AI52" s="476"/>
      <c r="AJ52" s="476"/>
      <c r="AK52" s="476"/>
      <c r="AL52" s="476"/>
      <c r="AM52" s="476"/>
      <c r="AN52" s="475"/>
      <c r="AO52" s="475"/>
      <c r="AP52" s="476"/>
      <c r="AQ52" s="476"/>
      <c r="AR52" s="476"/>
      <c r="AS52" s="475"/>
      <c r="AT52" s="475"/>
      <c r="AU52" s="475"/>
      <c r="AV52" s="476"/>
      <c r="AW52" s="476"/>
      <c r="AX52" s="476"/>
      <c r="AY52" s="475"/>
      <c r="AZ52" s="474"/>
      <c r="BA52" s="469"/>
      <c r="BB52" s="470"/>
      <c r="BC52" s="469"/>
      <c r="BD52" s="471"/>
      <c r="BE52" s="471"/>
      <c r="BF52" s="471"/>
      <c r="BG52" s="471"/>
    </row>
    <row r="53" spans="1:59" ht="20.25" customHeight="1" hidden="1" thickBot="1" thickTop="1">
      <c r="A53" s="475"/>
      <c r="B53" s="393"/>
      <c r="C53" s="394"/>
      <c r="D53" s="394"/>
      <c r="E53" s="394"/>
      <c r="F53" s="394"/>
      <c r="G53" s="394"/>
      <c r="H53" s="394"/>
      <c r="I53" s="394"/>
      <c r="J53" s="394"/>
      <c r="K53" s="394"/>
      <c r="L53" s="394"/>
      <c r="M53" s="394"/>
      <c r="N53" s="394"/>
      <c r="O53" s="394"/>
      <c r="P53" s="394"/>
      <c r="Q53" s="394"/>
      <c r="R53" s="394"/>
      <c r="S53" s="394"/>
      <c r="T53" s="394"/>
      <c r="U53" s="394"/>
      <c r="V53" s="394"/>
      <c r="W53" s="480"/>
      <c r="X53" s="407"/>
      <c r="Y53" s="480"/>
      <c r="Z53" s="480"/>
      <c r="AA53" s="480"/>
      <c r="AB53" s="480"/>
      <c r="AC53" s="475"/>
      <c r="AD53" s="475"/>
      <c r="AE53" s="476"/>
      <c r="AF53" s="476"/>
      <c r="AG53" s="476"/>
      <c r="AH53" s="476"/>
      <c r="AI53" s="476"/>
      <c r="AJ53" s="476"/>
      <c r="AK53" s="476"/>
      <c r="AL53" s="476"/>
      <c r="AM53" s="476"/>
      <c r="AN53" s="475"/>
      <c r="AO53" s="475"/>
      <c r="AP53" s="476"/>
      <c r="AQ53" s="476"/>
      <c r="AR53" s="476"/>
      <c r="AS53" s="475"/>
      <c r="AT53" s="475"/>
      <c r="AU53" s="475"/>
      <c r="AV53" s="476"/>
      <c r="AW53" s="476"/>
      <c r="AX53" s="476"/>
      <c r="AY53" s="475"/>
      <c r="AZ53" s="474"/>
      <c r="BA53" s="469"/>
      <c r="BB53" s="470"/>
      <c r="BC53" s="469"/>
      <c r="BD53" s="471"/>
      <c r="BE53" s="471"/>
      <c r="BF53" s="471"/>
      <c r="BG53" s="471"/>
    </row>
    <row r="54" spans="1:59" ht="18" customHeight="1" hidden="1">
      <c r="A54" s="624" t="s">
        <v>317</v>
      </c>
      <c r="B54" s="625"/>
      <c r="C54" s="614" t="s">
        <v>147</v>
      </c>
      <c r="D54" s="615"/>
      <c r="E54" s="616"/>
      <c r="F54" s="616"/>
      <c r="G54" s="617"/>
      <c r="H54" s="395"/>
      <c r="I54" s="611" t="s">
        <v>353</v>
      </c>
      <c r="J54" s="611"/>
      <c r="K54" s="611"/>
      <c r="L54" s="612"/>
      <c r="M54" s="613"/>
      <c r="N54" s="396"/>
      <c r="O54" s="469"/>
      <c r="P54" s="469"/>
      <c r="Q54" s="469"/>
      <c r="R54" s="469"/>
      <c r="S54" s="469"/>
      <c r="T54" s="469"/>
      <c r="U54" s="469"/>
      <c r="V54" s="469"/>
      <c r="W54" s="469"/>
      <c r="X54" s="408"/>
      <c r="Y54" s="469"/>
      <c r="Z54" s="469"/>
      <c r="AA54" s="469"/>
      <c r="AB54" s="470"/>
      <c r="AC54" s="470"/>
      <c r="AD54" s="469"/>
      <c r="AE54" s="469"/>
      <c r="AF54" s="469"/>
      <c r="AG54" s="469"/>
      <c r="AH54" s="470"/>
      <c r="AI54" s="470"/>
      <c r="AJ54" s="469"/>
      <c r="AK54" s="469"/>
      <c r="AL54" s="469"/>
      <c r="AM54" s="470"/>
      <c r="AN54" s="470"/>
      <c r="AO54" s="469"/>
      <c r="AP54" s="469"/>
      <c r="AQ54" s="469"/>
      <c r="AR54" s="470"/>
      <c r="AS54" s="470"/>
      <c r="AT54" s="469"/>
      <c r="AU54" s="469"/>
      <c r="AV54" s="469"/>
      <c r="AW54" s="470"/>
      <c r="AX54" s="470"/>
      <c r="AY54" s="473"/>
      <c r="AZ54" s="473"/>
      <c r="BA54" s="473"/>
      <c r="BB54" s="473"/>
      <c r="BC54" s="473"/>
      <c r="BD54" s="471"/>
      <c r="BE54" s="471"/>
      <c r="BF54" s="471"/>
      <c r="BG54" s="471"/>
    </row>
    <row r="55" spans="1:59" ht="18" customHeight="1" hidden="1" thickBot="1">
      <c r="A55" s="626"/>
      <c r="B55" s="627"/>
      <c r="C55" s="397" t="s">
        <v>351</v>
      </c>
      <c r="D55" s="398"/>
      <c r="E55" s="628" t="s">
        <v>352</v>
      </c>
      <c r="F55" s="628"/>
      <c r="G55" s="628"/>
      <c r="H55" s="619"/>
      <c r="I55" s="608" t="s">
        <v>359</v>
      </c>
      <c r="J55" s="608"/>
      <c r="K55" s="608"/>
      <c r="L55" s="609"/>
      <c r="M55" s="610"/>
      <c r="N55" s="396"/>
      <c r="O55" s="469"/>
      <c r="P55" s="469"/>
      <c r="Q55" s="469"/>
      <c r="R55" s="469"/>
      <c r="S55" s="469"/>
      <c r="T55" s="469"/>
      <c r="U55" s="469"/>
      <c r="V55" s="469"/>
      <c r="W55" s="469"/>
      <c r="X55" s="408"/>
      <c r="Y55" s="469"/>
      <c r="Z55" s="469"/>
      <c r="AA55" s="469"/>
      <c r="AB55" s="470"/>
      <c r="AC55" s="470"/>
      <c r="AD55" s="469"/>
      <c r="AE55" s="469"/>
      <c r="AF55" s="469"/>
      <c r="AG55" s="469"/>
      <c r="AH55" s="470"/>
      <c r="AI55" s="470"/>
      <c r="AJ55" s="469"/>
      <c r="AK55" s="469"/>
      <c r="AL55" s="469"/>
      <c r="AM55" s="470"/>
      <c r="AN55" s="470"/>
      <c r="AO55" s="469"/>
      <c r="AP55" s="469"/>
      <c r="AQ55" s="469"/>
      <c r="AR55" s="470"/>
      <c r="AS55" s="470"/>
      <c r="AT55" s="469"/>
      <c r="AU55" s="469"/>
      <c r="AV55" s="469"/>
      <c r="AW55" s="470"/>
      <c r="AX55" s="470"/>
      <c r="AY55" s="469"/>
      <c r="AZ55" s="469"/>
      <c r="BA55" s="469"/>
      <c r="BB55" s="470"/>
      <c r="BC55" s="469"/>
      <c r="BD55" s="471"/>
      <c r="BE55" s="471"/>
      <c r="BF55" s="471"/>
      <c r="BG55" s="471"/>
    </row>
    <row r="56" spans="1:59" ht="18" customHeight="1" hidden="1" thickBot="1">
      <c r="A56" s="624" t="s">
        <v>329</v>
      </c>
      <c r="B56" s="625"/>
      <c r="C56" s="400" t="s">
        <v>148</v>
      </c>
      <c r="D56" s="401"/>
      <c r="E56" s="644" t="s">
        <v>240</v>
      </c>
      <c r="F56" s="644"/>
      <c r="G56" s="644"/>
      <c r="H56" s="615"/>
      <c r="I56" s="611" t="s">
        <v>241</v>
      </c>
      <c r="J56" s="611"/>
      <c r="K56" s="611"/>
      <c r="L56" s="612"/>
      <c r="M56" s="613"/>
      <c r="N56" s="396"/>
      <c r="O56" s="469"/>
      <c r="P56" s="469"/>
      <c r="Q56" s="469"/>
      <c r="R56" s="469"/>
      <c r="S56" s="469"/>
      <c r="T56" s="469"/>
      <c r="U56" s="469"/>
      <c r="V56" s="469"/>
      <c r="W56" s="469"/>
      <c r="X56" s="408"/>
      <c r="Y56" s="469"/>
      <c r="Z56" s="469"/>
      <c r="AA56" s="469"/>
      <c r="AB56" s="470"/>
      <c r="AC56" s="470"/>
      <c r="AD56" s="469"/>
      <c r="AE56" s="469"/>
      <c r="AF56" s="469"/>
      <c r="AG56" s="469"/>
      <c r="AH56" s="470"/>
      <c r="AI56" s="470"/>
      <c r="AJ56" s="469"/>
      <c r="AK56" s="469"/>
      <c r="AL56" s="469"/>
      <c r="AM56" s="470"/>
      <c r="AN56" s="470"/>
      <c r="AO56" s="469"/>
      <c r="AP56" s="469"/>
      <c r="AQ56" s="469"/>
      <c r="AR56" s="470"/>
      <c r="AS56" s="470"/>
      <c r="AT56" s="469"/>
      <c r="AU56" s="469"/>
      <c r="AV56" s="469"/>
      <c r="AW56" s="470"/>
      <c r="AX56" s="470"/>
      <c r="AY56" s="469"/>
      <c r="AZ56" s="469"/>
      <c r="BA56" s="469"/>
      <c r="BB56" s="470"/>
      <c r="BC56" s="469"/>
      <c r="BD56" s="471"/>
      <c r="BE56" s="471"/>
      <c r="BF56" s="471"/>
      <c r="BG56" s="471"/>
    </row>
    <row r="57" spans="1:59" ht="18" customHeight="1" hidden="1" thickBot="1">
      <c r="A57" s="626"/>
      <c r="B57" s="627"/>
      <c r="C57" s="397" t="s">
        <v>354</v>
      </c>
      <c r="D57" s="398"/>
      <c r="E57" s="628" t="s">
        <v>355</v>
      </c>
      <c r="F57" s="628"/>
      <c r="G57" s="628"/>
      <c r="H57" s="619"/>
      <c r="I57" s="608" t="s">
        <v>458</v>
      </c>
      <c r="J57" s="608"/>
      <c r="K57" s="608"/>
      <c r="L57" s="609"/>
      <c r="M57" s="610"/>
      <c r="N57" s="396"/>
      <c r="O57" s="471"/>
      <c r="P57" s="471"/>
      <c r="Q57" s="471"/>
      <c r="R57" s="471"/>
      <c r="S57" s="471"/>
      <c r="T57" s="471"/>
      <c r="U57" s="471"/>
      <c r="V57" s="471"/>
      <c r="W57" s="471"/>
      <c r="X57" s="409"/>
      <c r="Y57" s="471"/>
      <c r="Z57" s="471"/>
      <c r="AA57" s="471"/>
      <c r="AB57" s="489"/>
      <c r="AC57" s="489"/>
      <c r="AD57" s="471"/>
      <c r="AE57" s="471"/>
      <c r="AF57" s="471"/>
      <c r="AG57" s="471"/>
      <c r="AH57" s="489"/>
      <c r="AI57" s="489"/>
      <c r="AJ57" s="471"/>
      <c r="AK57" s="471"/>
      <c r="AL57" s="471"/>
      <c r="AM57" s="489"/>
      <c r="AN57" s="489"/>
      <c r="AO57" s="471"/>
      <c r="AP57" s="471"/>
      <c r="AQ57" s="471"/>
      <c r="AR57" s="489"/>
      <c r="AS57" s="489"/>
      <c r="AT57" s="471"/>
      <c r="AU57" s="471"/>
      <c r="AV57" s="471"/>
      <c r="AW57" s="489"/>
      <c r="AX57" s="489"/>
      <c r="AY57" s="471"/>
      <c r="AZ57" s="471"/>
      <c r="BA57" s="471"/>
      <c r="BB57" s="489"/>
      <c r="BC57" s="471"/>
      <c r="BD57" s="471"/>
      <c r="BE57" s="471"/>
      <c r="BF57" s="471"/>
      <c r="BG57" s="471"/>
    </row>
    <row r="58" spans="1:59" ht="18" customHeight="1" hidden="1" thickBot="1">
      <c r="A58" s="624" t="s">
        <v>290</v>
      </c>
      <c r="B58" s="625"/>
      <c r="C58" s="614" t="s">
        <v>149</v>
      </c>
      <c r="D58" s="615"/>
      <c r="E58" s="616"/>
      <c r="F58" s="616"/>
      <c r="G58" s="617"/>
      <c r="H58" s="395"/>
      <c r="I58" s="611" t="s">
        <v>255</v>
      </c>
      <c r="J58" s="611"/>
      <c r="K58" s="611"/>
      <c r="L58" s="612"/>
      <c r="M58" s="613"/>
      <c r="N58" s="396"/>
      <c r="O58" s="471"/>
      <c r="P58" s="471"/>
      <c r="Q58" s="471"/>
      <c r="R58" s="471"/>
      <c r="S58" s="471"/>
      <c r="T58" s="471"/>
      <c r="U58" s="471"/>
      <c r="V58" s="471"/>
      <c r="W58" s="471"/>
      <c r="X58" s="409"/>
      <c r="Y58" s="471"/>
      <c r="Z58" s="471"/>
      <c r="AA58" s="471"/>
      <c r="AB58" s="489"/>
      <c r="AC58" s="489"/>
      <c r="AD58" s="471"/>
      <c r="AE58" s="471"/>
      <c r="AF58" s="471"/>
      <c r="AG58" s="471"/>
      <c r="AH58" s="489"/>
      <c r="AI58" s="489"/>
      <c r="AJ58" s="471"/>
      <c r="AK58" s="471"/>
      <c r="AL58" s="471"/>
      <c r="AM58" s="489"/>
      <c r="AN58" s="489"/>
      <c r="AO58" s="471"/>
      <c r="AP58" s="471"/>
      <c r="AQ58" s="471"/>
      <c r="AR58" s="489"/>
      <c r="AS58" s="489"/>
      <c r="AT58" s="471"/>
      <c r="AU58" s="471"/>
      <c r="AV58" s="471"/>
      <c r="AW58" s="489"/>
      <c r="AX58" s="489"/>
      <c r="AY58" s="471"/>
      <c r="AZ58" s="471"/>
      <c r="BA58" s="471"/>
      <c r="BB58" s="489"/>
      <c r="BC58" s="471"/>
      <c r="BD58" s="471"/>
      <c r="BE58" s="471"/>
      <c r="BF58" s="471"/>
      <c r="BG58" s="471"/>
    </row>
    <row r="59" spans="1:59" ht="18" customHeight="1" hidden="1" thickBot="1">
      <c r="A59" s="626"/>
      <c r="B59" s="627"/>
      <c r="C59" s="618" t="s">
        <v>242</v>
      </c>
      <c r="D59" s="619"/>
      <c r="E59" s="620"/>
      <c r="F59" s="620"/>
      <c r="G59" s="621"/>
      <c r="H59" s="399"/>
      <c r="I59" s="608" t="s">
        <v>243</v>
      </c>
      <c r="J59" s="608"/>
      <c r="K59" s="608"/>
      <c r="L59" s="609"/>
      <c r="M59" s="610"/>
      <c r="N59" s="396"/>
      <c r="O59" s="471"/>
      <c r="P59" s="471"/>
      <c r="Q59" s="471"/>
      <c r="R59" s="471"/>
      <c r="S59" s="471"/>
      <c r="T59" s="471"/>
      <c r="U59" s="471"/>
      <c r="V59" s="471"/>
      <c r="W59" s="471"/>
      <c r="X59" s="409"/>
      <c r="Y59" s="471"/>
      <c r="Z59" s="471"/>
      <c r="AA59" s="471"/>
      <c r="AB59" s="489"/>
      <c r="AC59" s="489"/>
      <c r="AD59" s="471"/>
      <c r="AE59" s="471"/>
      <c r="AF59" s="471"/>
      <c r="AG59" s="471"/>
      <c r="AH59" s="489"/>
      <c r="AI59" s="489"/>
      <c r="AJ59" s="471"/>
      <c r="AK59" s="471"/>
      <c r="AL59" s="471"/>
      <c r="AM59" s="489"/>
      <c r="AN59" s="489"/>
      <c r="AO59" s="471"/>
      <c r="AP59" s="471"/>
      <c r="AQ59" s="471"/>
      <c r="AR59" s="489"/>
      <c r="AS59" s="489"/>
      <c r="AT59" s="471"/>
      <c r="AU59" s="471"/>
      <c r="AV59" s="471"/>
      <c r="AW59" s="489"/>
      <c r="AX59" s="489"/>
      <c r="AY59" s="471"/>
      <c r="AZ59" s="471"/>
      <c r="BA59" s="471"/>
      <c r="BB59" s="489"/>
      <c r="BC59" s="471"/>
      <c r="BD59" s="471"/>
      <c r="BE59" s="471"/>
      <c r="BF59" s="471"/>
      <c r="BG59" s="471"/>
    </row>
    <row r="60" spans="1:59" ht="18" customHeight="1" hidden="1" thickBot="1">
      <c r="A60" s="624" t="s">
        <v>293</v>
      </c>
      <c r="B60" s="625"/>
      <c r="C60" s="614" t="s">
        <v>244</v>
      </c>
      <c r="D60" s="615"/>
      <c r="E60" s="616"/>
      <c r="F60" s="616"/>
      <c r="G60" s="617"/>
      <c r="H60" s="395"/>
      <c r="I60" s="611" t="s">
        <v>258</v>
      </c>
      <c r="J60" s="611"/>
      <c r="K60" s="611"/>
      <c r="L60" s="612"/>
      <c r="M60" s="613"/>
      <c r="N60" s="396"/>
      <c r="O60" s="471"/>
      <c r="P60" s="471"/>
      <c r="Q60" s="471"/>
      <c r="R60" s="471"/>
      <c r="S60" s="607"/>
      <c r="T60" s="607"/>
      <c r="U60" s="607"/>
      <c r="V60" s="471"/>
      <c r="W60" s="471"/>
      <c r="X60" s="409"/>
      <c r="Y60" s="471"/>
      <c r="Z60" s="471"/>
      <c r="AA60" s="471"/>
      <c r="AB60" s="489"/>
      <c r="AC60" s="489"/>
      <c r="AD60" s="471"/>
      <c r="AE60" s="471"/>
      <c r="AF60" s="471"/>
      <c r="AG60" s="471"/>
      <c r="AH60" s="489"/>
      <c r="AI60" s="489"/>
      <c r="AJ60" s="471"/>
      <c r="AK60" s="471"/>
      <c r="AL60" s="471"/>
      <c r="AM60" s="489"/>
      <c r="AN60" s="489"/>
      <c r="AO60" s="471"/>
      <c r="AP60" s="471"/>
      <c r="AQ60" s="471"/>
      <c r="AR60" s="489"/>
      <c r="AS60" s="489"/>
      <c r="AT60" s="471"/>
      <c r="AU60" s="471"/>
      <c r="AV60" s="471"/>
      <c r="AW60" s="489"/>
      <c r="AX60" s="489"/>
      <c r="AY60" s="471"/>
      <c r="AZ60" s="471"/>
      <c r="BA60" s="471"/>
      <c r="BB60" s="489"/>
      <c r="BC60" s="471"/>
      <c r="BD60" s="471"/>
      <c r="BE60" s="471"/>
      <c r="BF60" s="471"/>
      <c r="BG60" s="471"/>
    </row>
    <row r="61" spans="1:59" ht="18" customHeight="1" hidden="1" thickBot="1">
      <c r="A61" s="626"/>
      <c r="B61" s="627"/>
      <c r="C61" s="618" t="s">
        <v>150</v>
      </c>
      <c r="D61" s="619"/>
      <c r="E61" s="620"/>
      <c r="F61" s="620"/>
      <c r="G61" s="621"/>
      <c r="H61" s="399"/>
      <c r="I61" s="608" t="s">
        <v>256</v>
      </c>
      <c r="J61" s="608"/>
      <c r="K61" s="608"/>
      <c r="L61" s="609"/>
      <c r="M61" s="610"/>
      <c r="N61" s="396"/>
      <c r="O61" s="471"/>
      <c r="P61" s="471"/>
      <c r="Q61" s="471"/>
      <c r="R61" s="471"/>
      <c r="S61" s="402"/>
      <c r="T61" s="471"/>
      <c r="U61" s="402"/>
      <c r="V61" s="471"/>
      <c r="W61" s="471"/>
      <c r="X61" s="409"/>
      <c r="Y61" s="471"/>
      <c r="Z61" s="471"/>
      <c r="AA61" s="471"/>
      <c r="AB61" s="489"/>
      <c r="AC61" s="489"/>
      <c r="AD61" s="471"/>
      <c r="AE61" s="471"/>
      <c r="AF61" s="471"/>
      <c r="AG61" s="471"/>
      <c r="AH61" s="489"/>
      <c r="AI61" s="489"/>
      <c r="AJ61" s="471"/>
      <c r="AK61" s="471"/>
      <c r="AL61" s="471"/>
      <c r="AM61" s="489"/>
      <c r="AN61" s="489"/>
      <c r="AO61" s="471"/>
      <c r="AP61" s="471"/>
      <c r="AQ61" s="471"/>
      <c r="AR61" s="489"/>
      <c r="AS61" s="489"/>
      <c r="AT61" s="471"/>
      <c r="AU61" s="471"/>
      <c r="AV61" s="471"/>
      <c r="AW61" s="489"/>
      <c r="AX61" s="489"/>
      <c r="AY61" s="471"/>
      <c r="AZ61" s="471"/>
      <c r="BA61" s="471"/>
      <c r="BB61" s="489"/>
      <c r="BC61" s="471"/>
      <c r="BD61" s="471"/>
      <c r="BE61" s="471"/>
      <c r="BF61" s="471"/>
      <c r="BG61" s="471"/>
    </row>
    <row r="62" spans="1:59" ht="18" customHeight="1" hidden="1" thickBot="1">
      <c r="A62" s="624" t="s">
        <v>346</v>
      </c>
      <c r="B62" s="625"/>
      <c r="C62" s="614" t="s">
        <v>257</v>
      </c>
      <c r="D62" s="615"/>
      <c r="E62" s="616"/>
      <c r="F62" s="616"/>
      <c r="G62" s="617"/>
      <c r="H62" s="395"/>
      <c r="I62" s="611" t="s">
        <v>261</v>
      </c>
      <c r="J62" s="611"/>
      <c r="K62" s="611"/>
      <c r="L62" s="612"/>
      <c r="M62" s="613"/>
      <c r="N62" s="396"/>
      <c r="O62" s="471"/>
      <c r="P62" s="471"/>
      <c r="Q62" s="471"/>
      <c r="R62" s="471"/>
      <c r="V62" s="471"/>
      <c r="W62" s="471"/>
      <c r="X62" s="409"/>
      <c r="Y62" s="471"/>
      <c r="Z62" s="471"/>
      <c r="AA62" s="471"/>
      <c r="AB62" s="489"/>
      <c r="AC62" s="489"/>
      <c r="AD62" s="471"/>
      <c r="AE62" s="471"/>
      <c r="AF62" s="471"/>
      <c r="AG62" s="471"/>
      <c r="AH62" s="489"/>
      <c r="AI62" s="489"/>
      <c r="AJ62" s="471"/>
      <c r="AK62" s="471"/>
      <c r="AL62" s="471"/>
      <c r="AM62" s="489"/>
      <c r="AN62" s="489"/>
      <c r="AO62" s="471"/>
      <c r="AP62" s="471"/>
      <c r="AQ62" s="471"/>
      <c r="AR62" s="489"/>
      <c r="AS62" s="489"/>
      <c r="AT62" s="471"/>
      <c r="AU62" s="471"/>
      <c r="AV62" s="471"/>
      <c r="AW62" s="489"/>
      <c r="AX62" s="489"/>
      <c r="AY62" s="471"/>
      <c r="AZ62" s="471"/>
      <c r="BA62" s="471"/>
      <c r="BB62" s="489"/>
      <c r="BC62" s="471"/>
      <c r="BD62" s="471"/>
      <c r="BE62" s="471"/>
      <c r="BF62" s="471"/>
      <c r="BG62" s="471"/>
    </row>
    <row r="63" spans="1:59" ht="18" customHeight="1" hidden="1" thickBot="1">
      <c r="A63" s="626"/>
      <c r="B63" s="627"/>
      <c r="C63" s="618" t="s">
        <v>259</v>
      </c>
      <c r="D63" s="619"/>
      <c r="E63" s="620"/>
      <c r="F63" s="620"/>
      <c r="G63" s="621"/>
      <c r="H63" s="399"/>
      <c r="I63" s="608" t="s">
        <v>260</v>
      </c>
      <c r="J63" s="608"/>
      <c r="K63" s="608"/>
      <c r="L63" s="609"/>
      <c r="M63" s="610"/>
      <c r="N63" s="396"/>
      <c r="O63" s="471"/>
      <c r="P63" s="471"/>
      <c r="Q63" s="471"/>
      <c r="R63" s="471"/>
      <c r="S63" s="402"/>
      <c r="T63" s="471"/>
      <c r="U63" s="402"/>
      <c r="V63" s="471"/>
      <c r="W63" s="471"/>
      <c r="X63" s="409"/>
      <c r="Y63" s="471"/>
      <c r="Z63" s="471"/>
      <c r="AA63" s="471"/>
      <c r="AB63" s="489"/>
      <c r="AC63" s="489"/>
      <c r="AD63" s="471"/>
      <c r="AE63" s="471"/>
      <c r="AF63" s="471"/>
      <c r="AG63" s="471"/>
      <c r="AH63" s="489"/>
      <c r="AI63" s="489"/>
      <c r="AJ63" s="471"/>
      <c r="AK63" s="471"/>
      <c r="AL63" s="471"/>
      <c r="AM63" s="489"/>
      <c r="AN63" s="489"/>
      <c r="AO63" s="471"/>
      <c r="AP63" s="471"/>
      <c r="AQ63" s="471"/>
      <c r="AR63" s="489"/>
      <c r="AS63" s="489"/>
      <c r="AT63" s="471"/>
      <c r="AU63" s="471"/>
      <c r="AV63" s="471"/>
      <c r="AW63" s="489"/>
      <c r="AX63" s="489"/>
      <c r="AY63" s="471"/>
      <c r="AZ63" s="471"/>
      <c r="BA63" s="471"/>
      <c r="BB63" s="489"/>
      <c r="BC63" s="471"/>
      <c r="BD63" s="471"/>
      <c r="BE63" s="471"/>
      <c r="BF63" s="471"/>
      <c r="BG63" s="471"/>
    </row>
    <row r="64" spans="1:59" ht="20.25" customHeight="1" thickTop="1">
      <c r="A64" s="489"/>
      <c r="B64" s="471"/>
      <c r="C64" s="471"/>
      <c r="D64" s="471"/>
      <c r="E64" s="471"/>
      <c r="F64" s="471"/>
      <c r="G64" s="471"/>
      <c r="H64" s="471"/>
      <c r="I64" s="471"/>
      <c r="J64" s="471"/>
      <c r="K64" s="471"/>
      <c r="L64" s="471"/>
      <c r="M64" s="471"/>
      <c r="N64" s="471"/>
      <c r="O64" s="607"/>
      <c r="P64" s="607"/>
      <c r="Q64" s="607"/>
      <c r="R64" s="471"/>
      <c r="S64" s="402"/>
      <c r="T64" s="471"/>
      <c r="U64" s="402"/>
      <c r="V64" s="471"/>
      <c r="W64" s="471"/>
      <c r="X64" s="409"/>
      <c r="Y64" s="471"/>
      <c r="Z64" s="471"/>
      <c r="AA64" s="471"/>
      <c r="AB64" s="489"/>
      <c r="AC64" s="489"/>
      <c r="AD64" s="471"/>
      <c r="AE64" s="471"/>
      <c r="AF64" s="471"/>
      <c r="AG64" s="471"/>
      <c r="AH64" s="489"/>
      <c r="AI64" s="489"/>
      <c r="AJ64" s="471"/>
      <c r="AK64" s="471"/>
      <c r="AL64" s="471"/>
      <c r="AM64" s="489"/>
      <c r="AN64" s="489"/>
      <c r="AO64" s="471"/>
      <c r="AP64" s="471"/>
      <c r="AQ64" s="471"/>
      <c r="AR64" s="489"/>
      <c r="AS64" s="489"/>
      <c r="AT64" s="471"/>
      <c r="AU64" s="471"/>
      <c r="AV64" s="471"/>
      <c r="AW64" s="489"/>
      <c r="AX64" s="489"/>
      <c r="AY64" s="471"/>
      <c r="AZ64" s="471"/>
      <c r="BA64" s="471"/>
      <c r="BB64" s="489"/>
      <c r="BC64" s="471"/>
      <c r="BD64" s="471"/>
      <c r="BE64" s="471"/>
      <c r="BF64" s="471"/>
      <c r="BG64" s="471"/>
    </row>
    <row r="65" spans="1:59" ht="19.5" customHeight="1">
      <c r="A65" s="643">
        <v>45323</v>
      </c>
      <c r="B65" s="643"/>
      <c r="C65" s="471"/>
      <c r="D65" s="471"/>
      <c r="E65" s="471"/>
      <c r="F65" s="471"/>
      <c r="G65" s="471"/>
      <c r="H65" s="471"/>
      <c r="I65" s="471"/>
      <c r="J65" s="471"/>
      <c r="K65" s="471"/>
      <c r="L65" s="471"/>
      <c r="M65" s="471"/>
      <c r="N65" s="471"/>
      <c r="O65" s="471"/>
      <c r="P65" s="471"/>
      <c r="Q65" s="403" t="s">
        <v>649</v>
      </c>
      <c r="R65" s="471"/>
      <c r="S65" s="403" t="s">
        <v>650</v>
      </c>
      <c r="T65" s="471"/>
      <c r="U65" s="402"/>
      <c r="V65" s="471"/>
      <c r="W65" s="471"/>
      <c r="X65" s="409"/>
      <c r="Y65" s="471"/>
      <c r="Z65" s="471"/>
      <c r="AA65" s="471"/>
      <c r="AB65" s="489"/>
      <c r="AC65" s="489"/>
      <c r="AD65" s="471"/>
      <c r="AE65" s="471"/>
      <c r="AF65" s="471"/>
      <c r="AG65" s="471"/>
      <c r="AH65" s="489"/>
      <c r="AI65" s="489"/>
      <c r="AJ65" s="471"/>
      <c r="AK65" s="471"/>
      <c r="AL65" s="471"/>
      <c r="AM65" s="489"/>
      <c r="AN65" s="489"/>
      <c r="AO65" s="471"/>
      <c r="AP65" s="471"/>
      <c r="AQ65" s="471"/>
      <c r="AR65" s="489"/>
      <c r="AS65" s="489"/>
      <c r="AT65" s="471"/>
      <c r="AU65" s="471"/>
      <c r="AV65" s="471"/>
      <c r="AW65" s="489"/>
      <c r="AX65" s="489"/>
      <c r="AY65" s="471"/>
      <c r="AZ65" s="471"/>
      <c r="BA65" s="471"/>
      <c r="BB65" s="489"/>
      <c r="BC65" s="471"/>
      <c r="BD65" s="471"/>
      <c r="BE65" s="471"/>
      <c r="BF65" s="471"/>
      <c r="BG65" s="471"/>
    </row>
    <row r="66" spans="1:59" ht="19.5" customHeight="1">
      <c r="A66" s="489"/>
      <c r="B66" s="471"/>
      <c r="C66" s="471"/>
      <c r="D66" s="471"/>
      <c r="E66" s="471"/>
      <c r="F66" s="471"/>
      <c r="G66" s="471"/>
      <c r="H66" s="471"/>
      <c r="I66" s="471"/>
      <c r="J66" s="471"/>
      <c r="K66" s="471"/>
      <c r="L66" s="471"/>
      <c r="M66" s="471"/>
      <c r="N66" s="471"/>
      <c r="O66" s="404"/>
      <c r="P66" s="471"/>
      <c r="Q66" s="471"/>
      <c r="R66" s="471"/>
      <c r="S66" s="403" t="s">
        <v>651</v>
      </c>
      <c r="T66" s="471"/>
      <c r="U66" s="404"/>
      <c r="V66" s="471"/>
      <c r="W66" s="471"/>
      <c r="X66" s="409"/>
      <c r="Y66" s="471"/>
      <c r="Z66" s="471"/>
      <c r="AA66" s="471"/>
      <c r="AB66" s="489"/>
      <c r="AC66" s="489"/>
      <c r="AD66" s="471"/>
      <c r="AE66" s="471"/>
      <c r="AF66" s="471"/>
      <c r="AG66" s="471"/>
      <c r="AH66" s="489"/>
      <c r="AI66" s="489"/>
      <c r="AJ66" s="471"/>
      <c r="AK66" s="471"/>
      <c r="AL66" s="471"/>
      <c r="AM66" s="489"/>
      <c r="AN66" s="489"/>
      <c r="AO66" s="471"/>
      <c r="AP66" s="471"/>
      <c r="AQ66" s="471"/>
      <c r="AR66" s="489"/>
      <c r="AS66" s="489"/>
      <c r="AT66" s="471"/>
      <c r="AU66" s="471"/>
      <c r="AV66" s="471"/>
      <c r="AW66" s="489"/>
      <c r="AX66" s="489"/>
      <c r="AY66" s="471"/>
      <c r="AZ66" s="471"/>
      <c r="BA66" s="471"/>
      <c r="BB66" s="489"/>
      <c r="BC66" s="471"/>
      <c r="BD66" s="471"/>
      <c r="BE66" s="471"/>
      <c r="BF66" s="471"/>
      <c r="BG66" s="471"/>
    </row>
    <row r="67" spans="1:59" ht="19.5" customHeight="1">
      <c r="A67" s="470"/>
      <c r="B67" s="469"/>
      <c r="C67" s="469"/>
      <c r="D67" s="469"/>
      <c r="E67" s="469"/>
      <c r="F67" s="469"/>
      <c r="G67" s="469"/>
      <c r="H67" s="469"/>
      <c r="I67" s="469"/>
      <c r="J67" s="469"/>
      <c r="K67" s="469"/>
      <c r="L67" s="469"/>
      <c r="M67" s="469"/>
      <c r="N67" s="469"/>
      <c r="O67" s="469"/>
      <c r="P67" s="469"/>
      <c r="Q67" s="469"/>
      <c r="R67" s="469"/>
      <c r="S67" s="403" t="s">
        <v>652</v>
      </c>
      <c r="T67" s="469"/>
      <c r="U67" s="469"/>
      <c r="V67" s="469"/>
      <c r="W67" s="471"/>
      <c r="X67" s="409"/>
      <c r="Y67" s="471"/>
      <c r="Z67" s="471"/>
      <c r="AA67" s="471"/>
      <c r="AB67" s="489"/>
      <c r="AC67" s="489"/>
      <c r="AD67" s="471"/>
      <c r="AE67" s="471"/>
      <c r="AF67" s="471"/>
      <c r="AG67" s="471"/>
      <c r="AH67" s="489"/>
      <c r="AI67" s="489"/>
      <c r="AJ67" s="471"/>
      <c r="AK67" s="471"/>
      <c r="AL67" s="471"/>
      <c r="AM67" s="489"/>
      <c r="AN67" s="489"/>
      <c r="AO67" s="471"/>
      <c r="AP67" s="471"/>
      <c r="AQ67" s="471"/>
      <c r="AR67" s="489"/>
      <c r="AS67" s="489"/>
      <c r="AT67" s="471"/>
      <c r="AU67" s="471"/>
      <c r="AV67" s="471"/>
      <c r="AW67" s="489"/>
      <c r="AX67" s="489"/>
      <c r="AY67" s="471"/>
      <c r="AZ67" s="471"/>
      <c r="BA67" s="471"/>
      <c r="BB67" s="489"/>
      <c r="BC67" s="471"/>
      <c r="BD67" s="471"/>
      <c r="BE67" s="471"/>
      <c r="BF67" s="471"/>
      <c r="BG67" s="471"/>
    </row>
    <row r="68" spans="1:59" ht="19.5" customHeight="1">
      <c r="A68" s="489"/>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89"/>
      <c r="AC68" s="489"/>
      <c r="AD68" s="471"/>
      <c r="AE68" s="471"/>
      <c r="AF68" s="471"/>
      <c r="AG68" s="471"/>
      <c r="AH68" s="489"/>
      <c r="AI68" s="489"/>
      <c r="AJ68" s="471"/>
      <c r="AK68" s="471"/>
      <c r="AL68" s="471"/>
      <c r="AM68" s="489"/>
      <c r="AN68" s="489"/>
      <c r="AO68" s="471"/>
      <c r="AP68" s="471"/>
      <c r="AQ68" s="471"/>
      <c r="AR68" s="489"/>
      <c r="AS68" s="489"/>
      <c r="AT68" s="471"/>
      <c r="AU68" s="471"/>
      <c r="AV68" s="471"/>
      <c r="AW68" s="489"/>
      <c r="AX68" s="489"/>
      <c r="AY68" s="471"/>
      <c r="AZ68" s="471"/>
      <c r="BA68" s="471"/>
      <c r="BB68" s="489"/>
      <c r="BC68" s="471"/>
      <c r="BD68" s="471"/>
      <c r="BE68" s="471"/>
      <c r="BF68" s="471"/>
      <c r="BG68" s="471"/>
    </row>
    <row r="69" spans="1:59" ht="19.5" customHeight="1">
      <c r="A69" s="489"/>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89"/>
      <c r="AC69" s="489"/>
      <c r="AD69" s="471"/>
      <c r="AE69" s="471"/>
      <c r="AF69" s="471"/>
      <c r="AG69" s="471"/>
      <c r="AH69" s="489"/>
      <c r="AI69" s="489"/>
      <c r="AJ69" s="471"/>
      <c r="AK69" s="471"/>
      <c r="AL69" s="471"/>
      <c r="AM69" s="489"/>
      <c r="AN69" s="489"/>
      <c r="AO69" s="471"/>
      <c r="AP69" s="471"/>
      <c r="AQ69" s="471"/>
      <c r="AR69" s="489"/>
      <c r="AS69" s="489"/>
      <c r="AT69" s="471"/>
      <c r="AU69" s="471"/>
      <c r="AV69" s="471"/>
      <c r="AW69" s="489"/>
      <c r="AX69" s="489"/>
      <c r="AY69" s="471"/>
      <c r="AZ69" s="471"/>
      <c r="BA69" s="471"/>
      <c r="BB69" s="489"/>
      <c r="BC69" s="471"/>
      <c r="BD69" s="471"/>
      <c r="BE69" s="471"/>
      <c r="BF69" s="471"/>
      <c r="BG69" s="471"/>
    </row>
    <row r="70" spans="1:59" ht="19.5" customHeight="1">
      <c r="A70" s="489"/>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89"/>
      <c r="AC70" s="489"/>
      <c r="AD70" s="471"/>
      <c r="AE70" s="471"/>
      <c r="AF70" s="471"/>
      <c r="AG70" s="471"/>
      <c r="AH70" s="489"/>
      <c r="AI70" s="489"/>
      <c r="AJ70" s="471"/>
      <c r="AK70" s="471"/>
      <c r="AL70" s="471"/>
      <c r="AM70" s="489"/>
      <c r="AN70" s="489"/>
      <c r="AO70" s="471"/>
      <c r="AP70" s="471"/>
      <c r="AQ70" s="471"/>
      <c r="AR70" s="489"/>
      <c r="AS70" s="489"/>
      <c r="AT70" s="471"/>
      <c r="AU70" s="471"/>
      <c r="AV70" s="471"/>
      <c r="AW70" s="489"/>
      <c r="AX70" s="489"/>
      <c r="AY70" s="471"/>
      <c r="AZ70" s="471"/>
      <c r="BA70" s="471"/>
      <c r="BB70" s="489"/>
      <c r="BC70" s="471"/>
      <c r="BD70" s="471"/>
      <c r="BE70" s="471"/>
      <c r="BF70" s="471"/>
      <c r="BG70" s="471"/>
    </row>
    <row r="71" spans="1:59" ht="19.5" customHeight="1">
      <c r="A71" s="489"/>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89"/>
      <c r="AC71" s="489"/>
      <c r="AD71" s="471"/>
      <c r="AE71" s="471"/>
      <c r="AF71" s="471"/>
      <c r="AG71" s="471"/>
      <c r="AH71" s="489"/>
      <c r="AI71" s="489"/>
      <c r="AJ71" s="471"/>
      <c r="AK71" s="471"/>
      <c r="AL71" s="471"/>
      <c r="AM71" s="489"/>
      <c r="AN71" s="489"/>
      <c r="AO71" s="471"/>
      <c r="AP71" s="471"/>
      <c r="AQ71" s="471"/>
      <c r="AR71" s="489"/>
      <c r="AS71" s="489"/>
      <c r="AT71" s="471"/>
      <c r="AU71" s="471"/>
      <c r="AV71" s="471"/>
      <c r="AW71" s="489"/>
      <c r="AX71" s="489"/>
      <c r="AY71" s="471"/>
      <c r="AZ71" s="471"/>
      <c r="BA71" s="471"/>
      <c r="BB71" s="489"/>
      <c r="BC71" s="471"/>
      <c r="BD71" s="471"/>
      <c r="BE71" s="471"/>
      <c r="BF71" s="471"/>
      <c r="BG71" s="471"/>
    </row>
    <row r="72" spans="1:59" ht="13.5">
      <c r="A72" s="489"/>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89"/>
      <c r="AC72" s="489"/>
      <c r="AD72" s="471"/>
      <c r="AE72" s="471"/>
      <c r="AF72" s="471"/>
      <c r="AG72" s="471"/>
      <c r="AH72" s="489"/>
      <c r="AI72" s="489"/>
      <c r="AJ72" s="471"/>
      <c r="AK72" s="471"/>
      <c r="AL72" s="471"/>
      <c r="AM72" s="489"/>
      <c r="AN72" s="489"/>
      <c r="AO72" s="471"/>
      <c r="AP72" s="471"/>
      <c r="AQ72" s="471"/>
      <c r="AR72" s="489"/>
      <c r="AS72" s="489"/>
      <c r="AT72" s="471"/>
      <c r="AU72" s="471"/>
      <c r="AV72" s="471"/>
      <c r="AW72" s="489"/>
      <c r="AX72" s="489"/>
      <c r="AY72" s="471"/>
      <c r="AZ72" s="471"/>
      <c r="BA72" s="471"/>
      <c r="BB72" s="489"/>
      <c r="BC72" s="471"/>
      <c r="BD72" s="471"/>
      <c r="BE72" s="471"/>
      <c r="BF72" s="471"/>
      <c r="BG72" s="471"/>
    </row>
    <row r="73" spans="1:59" ht="13.5">
      <c r="A73" s="489"/>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89"/>
      <c r="AC73" s="489"/>
      <c r="AD73" s="471"/>
      <c r="AE73" s="471"/>
      <c r="AF73" s="471"/>
      <c r="AG73" s="471"/>
      <c r="AH73" s="489"/>
      <c r="AI73" s="489"/>
      <c r="AJ73" s="471"/>
      <c r="AK73" s="471"/>
      <c r="AL73" s="471"/>
      <c r="AM73" s="489"/>
      <c r="AN73" s="489"/>
      <c r="AO73" s="471"/>
      <c r="AP73" s="471"/>
      <c r="AQ73" s="471"/>
      <c r="AR73" s="489"/>
      <c r="AS73" s="489"/>
      <c r="AT73" s="471"/>
      <c r="AU73" s="471"/>
      <c r="AV73" s="471"/>
      <c r="AW73" s="489"/>
      <c r="AX73" s="489"/>
      <c r="AY73" s="471"/>
      <c r="AZ73" s="471"/>
      <c r="BA73" s="471"/>
      <c r="BB73" s="489"/>
      <c r="BC73" s="471"/>
      <c r="BD73" s="471"/>
      <c r="BE73" s="471"/>
      <c r="BF73" s="471"/>
      <c r="BG73" s="471"/>
    </row>
    <row r="75" spans="1:59" ht="13.5">
      <c r="A75" s="489"/>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89"/>
      <c r="AC75" s="489"/>
      <c r="AD75" s="471"/>
      <c r="AE75" s="471"/>
      <c r="AF75" s="471"/>
      <c r="AG75" s="471"/>
      <c r="AH75" s="489"/>
      <c r="AI75" s="489"/>
      <c r="AJ75" s="471"/>
      <c r="AK75" s="471"/>
      <c r="AL75" s="471"/>
      <c r="AM75" s="489"/>
      <c r="AN75" s="489"/>
      <c r="AO75" s="471"/>
      <c r="AP75" s="471"/>
      <c r="AQ75" s="471"/>
      <c r="AR75" s="489"/>
      <c r="AS75" s="489"/>
      <c r="AT75" s="471"/>
      <c r="AU75" s="471"/>
      <c r="AV75" s="471"/>
      <c r="AW75" s="489"/>
      <c r="AX75" s="489"/>
      <c r="AY75" s="471"/>
      <c r="AZ75" s="471"/>
      <c r="BA75" s="471"/>
      <c r="BB75" s="489"/>
      <c r="BC75" s="471"/>
      <c r="BD75" s="471"/>
      <c r="BE75" s="471"/>
      <c r="BF75" s="471"/>
      <c r="BG75" s="471"/>
    </row>
  </sheetData>
  <sheetProtection/>
  <mergeCells count="57">
    <mergeCell ref="A65:B65"/>
    <mergeCell ref="C58:G58"/>
    <mergeCell ref="I59:M59"/>
    <mergeCell ref="I54:M54"/>
    <mergeCell ref="E55:H55"/>
    <mergeCell ref="I55:M55"/>
    <mergeCell ref="E56:H56"/>
    <mergeCell ref="I56:M56"/>
    <mergeCell ref="I57:M57"/>
    <mergeCell ref="C59:G59"/>
    <mergeCell ref="S7:T7"/>
    <mergeCell ref="U7:V7"/>
    <mergeCell ref="O7:P7"/>
    <mergeCell ref="Q7:R7"/>
    <mergeCell ref="K5:N5"/>
    <mergeCell ref="I58:M58"/>
    <mergeCell ref="M7:N7"/>
    <mergeCell ref="P4:R4"/>
    <mergeCell ref="E4:I4"/>
    <mergeCell ref="E5:I5"/>
    <mergeCell ref="K4:N4"/>
    <mergeCell ref="T4:V4"/>
    <mergeCell ref="P5:V5"/>
    <mergeCell ref="C7:D7"/>
    <mergeCell ref="E7:F7"/>
    <mergeCell ref="G7:H7"/>
    <mergeCell ref="I7:J7"/>
    <mergeCell ref="A1:V1"/>
    <mergeCell ref="A3:B5"/>
    <mergeCell ref="C3:D3"/>
    <mergeCell ref="C4:D4"/>
    <mergeCell ref="C5:D5"/>
    <mergeCell ref="E3:I3"/>
    <mergeCell ref="S60:U60"/>
    <mergeCell ref="I60:M60"/>
    <mergeCell ref="C63:G63"/>
    <mergeCell ref="A7:B8"/>
    <mergeCell ref="A56:B57"/>
    <mergeCell ref="E57:H57"/>
    <mergeCell ref="A54:B55"/>
    <mergeCell ref="C54:G54"/>
    <mergeCell ref="K7:L7"/>
    <mergeCell ref="A9:A18"/>
    <mergeCell ref="A30:A36"/>
    <mergeCell ref="A39:A42"/>
    <mergeCell ref="A58:B59"/>
    <mergeCell ref="A62:B63"/>
    <mergeCell ref="A60:B61"/>
    <mergeCell ref="A20:A27"/>
    <mergeCell ref="A45:A49"/>
    <mergeCell ref="O64:Q64"/>
    <mergeCell ref="I63:M63"/>
    <mergeCell ref="I61:M61"/>
    <mergeCell ref="I62:M62"/>
    <mergeCell ref="C60:G60"/>
    <mergeCell ref="C61:G61"/>
    <mergeCell ref="C62:G62"/>
  </mergeCells>
  <printOptions/>
  <pageMargins left="0.3937007874015748" right="0.3937007874015748" top="0.1968503937007874" bottom="0.1968503937007874" header="0.11811023622047245" footer="0.11811023622047245"/>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Z46"/>
  <sheetViews>
    <sheetView zoomScale="65" zoomScaleNormal="65" zoomScalePageLayoutView="0" workbookViewId="0" topLeftCell="A1">
      <selection activeCell="W18" sqref="W18"/>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6:24" ht="40.5" customHeight="1">
      <c r="F1" s="672" t="s">
        <v>251</v>
      </c>
      <c r="G1" s="672"/>
      <c r="H1" s="672"/>
      <c r="I1" s="672"/>
      <c r="W1" s="682" t="s">
        <v>515</v>
      </c>
      <c r="X1" s="682"/>
    </row>
    <row r="2" spans="1:14" ht="40.5" customHeight="1">
      <c r="A2" s="656" t="s">
        <v>129</v>
      </c>
      <c r="B2" s="656"/>
      <c r="D2" s="673" t="s">
        <v>357</v>
      </c>
      <c r="E2" s="674"/>
      <c r="F2" s="676">
        <f>'合計表'!E3</f>
        <v>0</v>
      </c>
      <c r="G2" s="677"/>
      <c r="H2" s="677"/>
      <c r="I2" s="678"/>
      <c r="J2" s="6"/>
      <c r="K2" s="420"/>
      <c r="L2" s="420"/>
      <c r="M2" s="420"/>
      <c r="N2" s="420"/>
    </row>
    <row r="3" spans="1:21"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518</v>
      </c>
      <c r="P3" s="676">
        <f>'合計表'!P4</f>
        <v>0</v>
      </c>
      <c r="Q3" s="678"/>
      <c r="R3" s="3" t="s">
        <v>358</v>
      </c>
      <c r="S3" s="687">
        <f>SUM(W4,'北信２'!W4,'北信３'!W4,'北信４'!W4,'東信１'!AE4,'東信２'!W4,'中信１'!W4,'中信２'!W4,'中信３'!W4,'南信１'!AA4,'南信２'!W4,'南信３'!W4)</f>
        <v>0</v>
      </c>
      <c r="T3" s="688"/>
      <c r="U3" s="689"/>
    </row>
    <row r="4" spans="1:24" ht="40.5" customHeight="1" thickBot="1">
      <c r="A4" s="670" t="s">
        <v>519</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X39</f>
        <v>0</v>
      </c>
      <c r="X4" s="683"/>
    </row>
    <row r="5" ht="9" customHeight="1" thickBot="1"/>
    <row r="6" spans="1:24" ht="21.75" customHeight="1" thickBot="1">
      <c r="A6" s="653" t="s">
        <v>520</v>
      </c>
      <c r="B6" s="654"/>
      <c r="C6" s="654"/>
      <c r="D6" s="655"/>
      <c r="E6" s="653" t="s">
        <v>521</v>
      </c>
      <c r="F6" s="654"/>
      <c r="G6" s="654"/>
      <c r="H6" s="655"/>
      <c r="I6" s="653" t="s">
        <v>522</v>
      </c>
      <c r="J6" s="654"/>
      <c r="K6" s="654"/>
      <c r="L6" s="655"/>
      <c r="M6" s="653" t="s">
        <v>523</v>
      </c>
      <c r="N6" s="654"/>
      <c r="O6" s="654"/>
      <c r="P6" s="655"/>
      <c r="Q6" s="653" t="s">
        <v>524</v>
      </c>
      <c r="R6" s="654"/>
      <c r="S6" s="654"/>
      <c r="T6" s="655"/>
      <c r="U6" s="653" t="s">
        <v>524</v>
      </c>
      <c r="V6" s="654"/>
      <c r="W6" s="654"/>
      <c r="X6" s="655"/>
    </row>
    <row r="7" spans="1:24" ht="21.75" customHeight="1">
      <c r="A7" s="31" t="s">
        <v>263</v>
      </c>
      <c r="B7" s="32" t="s">
        <v>525</v>
      </c>
      <c r="C7" s="32" t="s">
        <v>264</v>
      </c>
      <c r="D7" s="33" t="s">
        <v>265</v>
      </c>
      <c r="E7" s="31" t="s">
        <v>263</v>
      </c>
      <c r="F7" s="32" t="s">
        <v>525</v>
      </c>
      <c r="G7" s="32" t="s">
        <v>264</v>
      </c>
      <c r="H7" s="33" t="s">
        <v>265</v>
      </c>
      <c r="I7" s="31" t="s">
        <v>263</v>
      </c>
      <c r="J7" s="32" t="s">
        <v>525</v>
      </c>
      <c r="K7" s="32" t="s">
        <v>264</v>
      </c>
      <c r="L7" s="33" t="s">
        <v>265</v>
      </c>
      <c r="M7" s="31" t="s">
        <v>263</v>
      </c>
      <c r="N7" s="32" t="s">
        <v>525</v>
      </c>
      <c r="O7" s="32" t="s">
        <v>264</v>
      </c>
      <c r="P7" s="33" t="s">
        <v>265</v>
      </c>
      <c r="Q7" s="34" t="s">
        <v>263</v>
      </c>
      <c r="R7" s="32" t="s">
        <v>468</v>
      </c>
      <c r="S7" s="32" t="s">
        <v>466</v>
      </c>
      <c r="T7" s="36" t="s">
        <v>467</v>
      </c>
      <c r="U7" s="37" t="s">
        <v>526</v>
      </c>
      <c r="V7" s="32" t="s">
        <v>468</v>
      </c>
      <c r="W7" s="32" t="s">
        <v>466</v>
      </c>
      <c r="X7" s="38" t="s">
        <v>467</v>
      </c>
    </row>
    <row r="8" spans="1:24" ht="21.75" customHeight="1">
      <c r="A8" s="422"/>
      <c r="B8" s="20" t="s">
        <v>701</v>
      </c>
      <c r="C8" s="220">
        <v>890</v>
      </c>
      <c r="D8" s="221"/>
      <c r="E8" s="21"/>
      <c r="F8" s="20" t="s">
        <v>462</v>
      </c>
      <c r="G8" s="220" t="s">
        <v>731</v>
      </c>
      <c r="H8" s="221"/>
      <c r="I8" s="22"/>
      <c r="J8" s="20" t="s">
        <v>462</v>
      </c>
      <c r="K8" s="265" t="s">
        <v>527</v>
      </c>
      <c r="L8" s="265" t="s">
        <v>527</v>
      </c>
      <c r="M8" s="22"/>
      <c r="N8" s="20" t="s">
        <v>470</v>
      </c>
      <c r="O8" s="220" t="s">
        <v>745</v>
      </c>
      <c r="P8" s="221"/>
      <c r="Q8" s="44"/>
      <c r="R8" s="423" t="s">
        <v>676</v>
      </c>
      <c r="S8" s="174" t="s">
        <v>618</v>
      </c>
      <c r="T8" s="212" t="s">
        <v>527</v>
      </c>
      <c r="U8" s="47"/>
      <c r="V8" s="16"/>
      <c r="W8" s="176"/>
      <c r="X8" s="283"/>
    </row>
    <row r="9" spans="1:24" ht="21.75" customHeight="1">
      <c r="A9" s="15"/>
      <c r="B9" s="294" t="s">
        <v>528</v>
      </c>
      <c r="C9" s="220">
        <v>1400</v>
      </c>
      <c r="D9" s="221"/>
      <c r="E9" s="22"/>
      <c r="F9" s="20" t="s">
        <v>463</v>
      </c>
      <c r="G9" s="265" t="s">
        <v>658</v>
      </c>
      <c r="H9" s="265" t="s">
        <v>658</v>
      </c>
      <c r="I9" s="22"/>
      <c r="J9" s="20" t="s">
        <v>460</v>
      </c>
      <c r="K9" s="265" t="s">
        <v>527</v>
      </c>
      <c r="L9" s="265" t="s">
        <v>527</v>
      </c>
      <c r="M9" s="22"/>
      <c r="N9" s="16"/>
      <c r="O9" s="220"/>
      <c r="P9" s="221"/>
      <c r="Q9" s="21"/>
      <c r="R9" s="20" t="s">
        <v>0</v>
      </c>
      <c r="S9" s="220">
        <v>4650</v>
      </c>
      <c r="T9" s="290"/>
      <c r="U9" s="47"/>
      <c r="V9" s="20" t="s">
        <v>1</v>
      </c>
      <c r="W9" s="228">
        <v>3190</v>
      </c>
      <c r="X9" s="240"/>
    </row>
    <row r="10" spans="1:24" ht="21.75" customHeight="1">
      <c r="A10" s="422"/>
      <c r="B10" s="20" t="s">
        <v>459</v>
      </c>
      <c r="C10" s="220">
        <v>1250</v>
      </c>
      <c r="D10" s="221"/>
      <c r="E10" s="22"/>
      <c r="F10" s="20" t="s">
        <v>459</v>
      </c>
      <c r="G10" s="265" t="s">
        <v>720</v>
      </c>
      <c r="H10" s="265" t="s">
        <v>658</v>
      </c>
      <c r="I10" s="22"/>
      <c r="J10" s="20" t="s">
        <v>459</v>
      </c>
      <c r="K10" s="265" t="s">
        <v>527</v>
      </c>
      <c r="L10" s="265" t="s">
        <v>527</v>
      </c>
      <c r="M10" s="22"/>
      <c r="N10" s="16"/>
      <c r="O10" s="220"/>
      <c r="P10" s="221"/>
      <c r="Q10" s="22"/>
      <c r="R10" s="20" t="s">
        <v>2</v>
      </c>
      <c r="S10" s="220">
        <v>5020</v>
      </c>
      <c r="T10" s="290"/>
      <c r="U10" s="47"/>
      <c r="V10" s="20" t="s">
        <v>737</v>
      </c>
      <c r="W10" s="228">
        <v>4250</v>
      </c>
      <c r="X10" s="240"/>
    </row>
    <row r="11" spans="1:24" ht="21.75" customHeight="1">
      <c r="A11" s="422"/>
      <c r="B11" s="20" t="s">
        <v>460</v>
      </c>
      <c r="C11" s="495" t="s">
        <v>618</v>
      </c>
      <c r="D11" s="265" t="s">
        <v>529</v>
      </c>
      <c r="E11" s="22"/>
      <c r="F11" s="20"/>
      <c r="G11" s="220"/>
      <c r="H11" s="221"/>
      <c r="I11" s="22"/>
      <c r="J11" s="16"/>
      <c r="K11" s="220"/>
      <c r="L11" s="221"/>
      <c r="M11" s="22"/>
      <c r="N11" s="16"/>
      <c r="O11" s="220"/>
      <c r="P11" s="221"/>
      <c r="Q11" s="22"/>
      <c r="R11" s="20" t="s">
        <v>3</v>
      </c>
      <c r="S11" s="220">
        <v>4630</v>
      </c>
      <c r="T11" s="290"/>
      <c r="U11" s="47"/>
      <c r="V11" s="20" t="s">
        <v>218</v>
      </c>
      <c r="W11" s="227" t="s">
        <v>706</v>
      </c>
      <c r="X11" s="240" t="s">
        <v>530</v>
      </c>
    </row>
    <row r="12" spans="1:24" ht="21.75" customHeight="1">
      <c r="A12" s="422"/>
      <c r="B12" s="20"/>
      <c r="C12" s="220"/>
      <c r="D12" s="221"/>
      <c r="E12" s="22"/>
      <c r="F12" s="23"/>
      <c r="G12" s="224"/>
      <c r="H12" s="221"/>
      <c r="I12" s="22"/>
      <c r="J12" s="16"/>
      <c r="K12" s="220"/>
      <c r="L12" s="221"/>
      <c r="M12" s="22"/>
      <c r="N12" s="16"/>
      <c r="O12" s="220"/>
      <c r="P12" s="221"/>
      <c r="Q12" s="22"/>
      <c r="R12" s="20" t="s">
        <v>5</v>
      </c>
      <c r="S12" s="220">
        <v>3120</v>
      </c>
      <c r="T12" s="290"/>
      <c r="U12" s="47"/>
      <c r="V12" s="550" t="s">
        <v>4</v>
      </c>
      <c r="W12" s="227" t="s">
        <v>706</v>
      </c>
      <c r="X12" s="240" t="s">
        <v>527</v>
      </c>
    </row>
    <row r="13" spans="1:24" ht="21.75" customHeight="1">
      <c r="A13" s="422"/>
      <c r="B13" s="20"/>
      <c r="C13" s="220"/>
      <c r="D13" s="221"/>
      <c r="E13" s="22"/>
      <c r="F13" s="96" t="s">
        <v>464</v>
      </c>
      <c r="G13" s="547" t="s">
        <v>618</v>
      </c>
      <c r="H13" s="313" t="s">
        <v>527</v>
      </c>
      <c r="I13" s="22"/>
      <c r="J13" s="16"/>
      <c r="K13" s="220"/>
      <c r="L13" s="221"/>
      <c r="M13" s="22"/>
      <c r="N13" s="16"/>
      <c r="O13" s="220"/>
      <c r="P13" s="221"/>
      <c r="Q13" s="22"/>
      <c r="R13" s="20" t="s">
        <v>6</v>
      </c>
      <c r="S13" s="227" t="s">
        <v>705</v>
      </c>
      <c r="T13" s="328" t="s">
        <v>527</v>
      </c>
      <c r="U13" s="47"/>
      <c r="V13" s="20" t="s">
        <v>479</v>
      </c>
      <c r="W13" s="228">
        <v>11760</v>
      </c>
      <c r="X13" s="240"/>
    </row>
    <row r="14" spans="1:26" ht="21.75" customHeight="1">
      <c r="A14" s="422"/>
      <c r="B14" s="294" t="s">
        <v>478</v>
      </c>
      <c r="C14" s="220">
        <v>1190</v>
      </c>
      <c r="D14" s="221"/>
      <c r="E14" s="22"/>
      <c r="F14" s="96" t="s">
        <v>461</v>
      </c>
      <c r="G14" s="547" t="s">
        <v>618</v>
      </c>
      <c r="H14" s="313" t="s">
        <v>527</v>
      </c>
      <c r="I14" s="22"/>
      <c r="J14" s="16"/>
      <c r="K14" s="220"/>
      <c r="L14" s="221"/>
      <c r="M14" s="22"/>
      <c r="N14" s="16"/>
      <c r="O14" s="220"/>
      <c r="P14" s="221"/>
      <c r="Q14" s="22"/>
      <c r="R14" s="20" t="s">
        <v>7</v>
      </c>
      <c r="S14" s="227" t="s">
        <v>705</v>
      </c>
      <c r="T14" s="328" t="s">
        <v>527</v>
      </c>
      <c r="U14" s="47"/>
      <c r="V14" s="20" t="s">
        <v>8</v>
      </c>
      <c r="W14" s="227" t="s">
        <v>706</v>
      </c>
      <c r="X14" s="240" t="s">
        <v>531</v>
      </c>
      <c r="Z14" s="63"/>
    </row>
    <row r="15" spans="1:24" ht="21.75" customHeight="1" thickBot="1">
      <c r="A15" s="422"/>
      <c r="B15" s="20" t="s">
        <v>288</v>
      </c>
      <c r="C15" s="220">
        <v>1130</v>
      </c>
      <c r="D15" s="221"/>
      <c r="E15" s="22"/>
      <c r="F15" s="25"/>
      <c r="G15" s="226"/>
      <c r="H15" s="227"/>
      <c r="I15" s="22"/>
      <c r="J15" s="16"/>
      <c r="K15" s="193"/>
      <c r="L15" s="210"/>
      <c r="M15" s="22"/>
      <c r="N15" s="16"/>
      <c r="O15" s="220"/>
      <c r="P15" s="281"/>
      <c r="Q15" s="22"/>
      <c r="R15" s="20" t="s">
        <v>9</v>
      </c>
      <c r="S15" s="220">
        <v>5670</v>
      </c>
      <c r="T15" s="290"/>
      <c r="U15" s="47"/>
      <c r="V15" s="20" t="s">
        <v>480</v>
      </c>
      <c r="W15" s="228">
        <v>6320</v>
      </c>
      <c r="X15" s="240"/>
    </row>
    <row r="16" spans="1:24" ht="21.75" customHeight="1" thickBot="1">
      <c r="A16" s="422"/>
      <c r="B16" s="20" t="s">
        <v>285</v>
      </c>
      <c r="C16" s="220">
        <v>930</v>
      </c>
      <c r="D16" s="221"/>
      <c r="E16" s="22"/>
      <c r="F16" s="27"/>
      <c r="G16" s="228"/>
      <c r="H16" s="227"/>
      <c r="I16" s="22"/>
      <c r="J16" s="16"/>
      <c r="K16" s="193"/>
      <c r="L16" s="210"/>
      <c r="M16" s="665" t="s">
        <v>474</v>
      </c>
      <c r="N16" s="666"/>
      <c r="O16" s="235">
        <f>SUM(O8:O15)</f>
        <v>0</v>
      </c>
      <c r="P16" s="266">
        <f>SUM(P8:P15)</f>
        <v>0</v>
      </c>
      <c r="Q16" s="22"/>
      <c r="R16" s="20" t="s">
        <v>10</v>
      </c>
      <c r="S16" s="227" t="s">
        <v>527</v>
      </c>
      <c r="T16" s="328" t="s">
        <v>527</v>
      </c>
      <c r="U16" s="47"/>
      <c r="V16" s="20" t="s">
        <v>744</v>
      </c>
      <c r="W16" s="228">
        <v>3280</v>
      </c>
      <c r="X16" s="240"/>
    </row>
    <row r="17" spans="1:24" ht="21.75" customHeight="1" thickBot="1">
      <c r="A17" s="422"/>
      <c r="B17" s="294" t="s">
        <v>287</v>
      </c>
      <c r="C17" s="495" t="s">
        <v>618</v>
      </c>
      <c r="D17" s="265" t="s">
        <v>529</v>
      </c>
      <c r="E17" s="22"/>
      <c r="F17" s="16"/>
      <c r="G17" s="193"/>
      <c r="H17" s="210"/>
      <c r="I17" s="22"/>
      <c r="J17" s="16"/>
      <c r="K17" s="193"/>
      <c r="L17" s="211"/>
      <c r="M17" s="653" t="s">
        <v>532</v>
      </c>
      <c r="N17" s="654"/>
      <c r="O17" s="654"/>
      <c r="P17" s="655"/>
      <c r="Q17" s="22"/>
      <c r="R17" s="20" t="s">
        <v>11</v>
      </c>
      <c r="S17" s="220">
        <v>4400</v>
      </c>
      <c r="T17" s="290"/>
      <c r="U17" s="47"/>
      <c r="V17" s="551" t="s">
        <v>723</v>
      </c>
      <c r="W17" s="227" t="s">
        <v>527</v>
      </c>
      <c r="X17" s="240" t="s">
        <v>527</v>
      </c>
    </row>
    <row r="18" spans="1:24" ht="21.75" customHeight="1">
      <c r="A18" s="22"/>
      <c r="B18" s="20" t="s">
        <v>289</v>
      </c>
      <c r="C18" s="220">
        <v>150</v>
      </c>
      <c r="D18" s="221"/>
      <c r="E18" s="22"/>
      <c r="F18" s="16"/>
      <c r="G18" s="193"/>
      <c r="H18" s="210"/>
      <c r="I18" s="22"/>
      <c r="J18" s="16"/>
      <c r="K18" s="193"/>
      <c r="L18" s="210"/>
      <c r="M18" s="34" t="s">
        <v>533</v>
      </c>
      <c r="N18" s="32" t="s">
        <v>465</v>
      </c>
      <c r="O18" s="32" t="s">
        <v>469</v>
      </c>
      <c r="P18" s="33" t="s">
        <v>467</v>
      </c>
      <c r="Q18" s="22"/>
      <c r="R18" s="20" t="s">
        <v>12</v>
      </c>
      <c r="S18" s="220">
        <v>4950</v>
      </c>
      <c r="T18" s="290"/>
      <c r="U18" s="47"/>
      <c r="V18" s="20" t="s">
        <v>13</v>
      </c>
      <c r="W18" s="228">
        <v>2030</v>
      </c>
      <c r="X18" s="240"/>
    </row>
    <row r="19" spans="1:24" ht="21.75" customHeight="1">
      <c r="A19" s="22"/>
      <c r="B19" s="16"/>
      <c r="C19" s="220"/>
      <c r="D19" s="221"/>
      <c r="E19" s="22"/>
      <c r="F19" s="16"/>
      <c r="G19" s="193"/>
      <c r="H19" s="210"/>
      <c r="I19" s="22"/>
      <c r="J19" s="16"/>
      <c r="K19" s="193"/>
      <c r="L19" s="210"/>
      <c r="M19" s="22"/>
      <c r="N19" s="27" t="s">
        <v>471</v>
      </c>
      <c r="O19" s="220" t="s">
        <v>745</v>
      </c>
      <c r="P19" s="221"/>
      <c r="Q19" s="22"/>
      <c r="R19" s="20" t="s">
        <v>14</v>
      </c>
      <c r="S19" s="220">
        <v>4430</v>
      </c>
      <c r="T19" s="290"/>
      <c r="U19" s="47"/>
      <c r="V19" s="20" t="s">
        <v>15</v>
      </c>
      <c r="W19" s="228">
        <v>1310</v>
      </c>
      <c r="X19" s="240"/>
    </row>
    <row r="20" spans="1:24" ht="21.75" customHeight="1">
      <c r="A20" s="22"/>
      <c r="B20" s="16"/>
      <c r="C20" s="220"/>
      <c r="D20" s="221"/>
      <c r="E20" s="22"/>
      <c r="F20" s="16"/>
      <c r="G20" s="193"/>
      <c r="H20" s="210"/>
      <c r="I20" s="22"/>
      <c r="J20" s="16"/>
      <c r="K20" s="193"/>
      <c r="L20" s="210"/>
      <c r="M20" s="22"/>
      <c r="N20" s="20" t="s">
        <v>472</v>
      </c>
      <c r="O20" s="265" t="s">
        <v>658</v>
      </c>
      <c r="P20" s="265" t="s">
        <v>658</v>
      </c>
      <c r="Q20" s="22"/>
      <c r="R20" s="20" t="s">
        <v>16</v>
      </c>
      <c r="S20" s="220">
        <v>7090</v>
      </c>
      <c r="T20" s="290"/>
      <c r="U20" s="47"/>
      <c r="V20" s="27" t="s">
        <v>207</v>
      </c>
      <c r="W20" s="227" t="s">
        <v>527</v>
      </c>
      <c r="X20" s="240" t="s">
        <v>527</v>
      </c>
    </row>
    <row r="21" spans="1:24" ht="21.75" customHeight="1">
      <c r="A21" s="22"/>
      <c r="B21" s="16"/>
      <c r="C21" s="220"/>
      <c r="D21" s="221"/>
      <c r="E21" s="22"/>
      <c r="F21" s="16"/>
      <c r="G21" s="193"/>
      <c r="H21" s="210"/>
      <c r="I21" s="22"/>
      <c r="J21" s="16"/>
      <c r="K21" s="193"/>
      <c r="L21" s="210"/>
      <c r="M21" s="22"/>
      <c r="N21" s="20" t="s">
        <v>473</v>
      </c>
      <c r="O21" s="265" t="s">
        <v>658</v>
      </c>
      <c r="P21" s="265" t="s">
        <v>658</v>
      </c>
      <c r="Q21" s="22"/>
      <c r="R21" s="20" t="s">
        <v>17</v>
      </c>
      <c r="S21" s="227" t="s">
        <v>527</v>
      </c>
      <c r="T21" s="221" t="s">
        <v>527</v>
      </c>
      <c r="U21" s="47"/>
      <c r="V21" s="27" t="s">
        <v>208</v>
      </c>
      <c r="W21" s="552">
        <v>1030</v>
      </c>
      <c r="X21" s="232"/>
    </row>
    <row r="22" spans="1:24" ht="21.75" customHeight="1">
      <c r="A22" s="22"/>
      <c r="B22" s="16"/>
      <c r="C22" s="220"/>
      <c r="D22" s="221"/>
      <c r="E22" s="22"/>
      <c r="F22" s="16"/>
      <c r="G22" s="193"/>
      <c r="H22" s="210"/>
      <c r="I22" s="22"/>
      <c r="J22" s="16"/>
      <c r="K22" s="193"/>
      <c r="L22" s="210"/>
      <c r="M22" s="22"/>
      <c r="N22" s="16"/>
      <c r="O22" s="220"/>
      <c r="P22" s="221"/>
      <c r="Q22" s="22"/>
      <c r="R22" s="20" t="s">
        <v>18</v>
      </c>
      <c r="S22" s="227" t="s">
        <v>527</v>
      </c>
      <c r="T22" s="221" t="s">
        <v>527</v>
      </c>
      <c r="U22" s="47"/>
      <c r="V22" s="27" t="s">
        <v>707</v>
      </c>
      <c r="W22" s="228" t="s">
        <v>731</v>
      </c>
      <c r="X22" s="232"/>
    </row>
    <row r="23" spans="1:24" ht="21.75" customHeight="1">
      <c r="A23" s="22"/>
      <c r="B23" s="16"/>
      <c r="C23" s="220"/>
      <c r="D23" s="221"/>
      <c r="E23" s="22"/>
      <c r="F23" s="16"/>
      <c r="G23" s="193"/>
      <c r="H23" s="210"/>
      <c r="I23" s="22"/>
      <c r="J23" s="16"/>
      <c r="K23" s="193"/>
      <c r="L23" s="210"/>
      <c r="M23" s="22"/>
      <c r="N23" s="16"/>
      <c r="O23" s="220"/>
      <c r="P23" s="221"/>
      <c r="Q23" s="22"/>
      <c r="R23" s="20" t="s">
        <v>19</v>
      </c>
      <c r="S23" s="220">
        <v>4780</v>
      </c>
      <c r="T23" s="290"/>
      <c r="U23" s="47"/>
      <c r="V23" s="20" t="s">
        <v>209</v>
      </c>
      <c r="W23" s="231">
        <v>450</v>
      </c>
      <c r="X23" s="232"/>
    </row>
    <row r="24" spans="1:24" ht="21.75" customHeight="1">
      <c r="A24" s="22"/>
      <c r="B24" s="16"/>
      <c r="C24" s="220"/>
      <c r="D24" s="221"/>
      <c r="E24" s="22"/>
      <c r="F24" s="16"/>
      <c r="G24" s="193"/>
      <c r="H24" s="210"/>
      <c r="I24" s="22"/>
      <c r="J24" s="16"/>
      <c r="K24" s="193"/>
      <c r="L24" s="210"/>
      <c r="M24" s="22"/>
      <c r="N24" s="16"/>
      <c r="O24" s="220"/>
      <c r="P24" s="221"/>
      <c r="Q24" s="22"/>
      <c r="R24" s="20" t="s">
        <v>20</v>
      </c>
      <c r="S24" s="227" t="s">
        <v>527</v>
      </c>
      <c r="T24" s="221" t="s">
        <v>527</v>
      </c>
      <c r="U24" s="47"/>
      <c r="V24" s="27" t="s">
        <v>206</v>
      </c>
      <c r="W24" s="228" t="s">
        <v>731</v>
      </c>
      <c r="X24" s="240"/>
    </row>
    <row r="25" spans="1:24" ht="21.75" customHeight="1">
      <c r="A25" s="22"/>
      <c r="B25" s="16"/>
      <c r="C25" s="220"/>
      <c r="D25" s="221"/>
      <c r="E25" s="22"/>
      <c r="F25" s="16"/>
      <c r="G25" s="193"/>
      <c r="H25" s="210"/>
      <c r="I25" s="22"/>
      <c r="J25" s="16"/>
      <c r="K25" s="193"/>
      <c r="L25" s="210"/>
      <c r="M25" s="44"/>
      <c r="N25" s="29"/>
      <c r="O25" s="229"/>
      <c r="P25" s="230"/>
      <c r="Q25" s="21"/>
      <c r="R25" s="20" t="s">
        <v>21</v>
      </c>
      <c r="S25" s="220">
        <v>7570</v>
      </c>
      <c r="T25" s="290"/>
      <c r="U25" s="47"/>
      <c r="V25" s="27" t="s">
        <v>509</v>
      </c>
      <c r="W25" s="227" t="s">
        <v>527</v>
      </c>
      <c r="X25" s="240" t="s">
        <v>658</v>
      </c>
    </row>
    <row r="26" spans="1:24" ht="21.75" customHeight="1">
      <c r="A26" s="22"/>
      <c r="B26" s="16"/>
      <c r="C26" s="220"/>
      <c r="D26" s="221"/>
      <c r="E26" s="22"/>
      <c r="F26" s="16"/>
      <c r="G26" s="193"/>
      <c r="H26" s="210"/>
      <c r="I26" s="22"/>
      <c r="J26" s="16"/>
      <c r="K26" s="193"/>
      <c r="L26" s="210"/>
      <c r="M26" s="41"/>
      <c r="N26" s="45"/>
      <c r="O26" s="231"/>
      <c r="P26" s="232"/>
      <c r="Q26" s="22"/>
      <c r="R26" s="20" t="s">
        <v>730</v>
      </c>
      <c r="S26" s="227" t="s">
        <v>527</v>
      </c>
      <c r="T26" s="221" t="s">
        <v>527</v>
      </c>
      <c r="U26" s="47"/>
      <c r="V26" s="27" t="s">
        <v>481</v>
      </c>
      <c r="W26" s="228">
        <v>1240</v>
      </c>
      <c r="X26" s="240"/>
    </row>
    <row r="27" spans="1:24" ht="21.75" customHeight="1" thickBot="1">
      <c r="A27" s="22"/>
      <c r="B27" s="16"/>
      <c r="C27" s="220"/>
      <c r="D27" s="221"/>
      <c r="E27" s="22"/>
      <c r="F27" s="16"/>
      <c r="G27" s="193"/>
      <c r="H27" s="210"/>
      <c r="I27" s="22"/>
      <c r="J27" s="16"/>
      <c r="K27" s="193"/>
      <c r="L27" s="211"/>
      <c r="M27" s="41"/>
      <c r="N27" s="101"/>
      <c r="O27" s="231"/>
      <c r="P27" s="232"/>
      <c r="Q27" s="21"/>
      <c r="R27" s="20" t="s">
        <v>22</v>
      </c>
      <c r="S27" s="227" t="s">
        <v>527</v>
      </c>
      <c r="T27" s="221" t="s">
        <v>527</v>
      </c>
      <c r="U27" s="47"/>
      <c r="V27" s="548"/>
      <c r="W27" s="549"/>
      <c r="X27" s="211"/>
    </row>
    <row r="28" spans="1:24" ht="21.75" customHeight="1" thickBot="1">
      <c r="A28" s="22"/>
      <c r="B28" s="16"/>
      <c r="C28" s="220"/>
      <c r="D28" s="221"/>
      <c r="E28" s="22"/>
      <c r="F28" s="16"/>
      <c r="G28" s="193"/>
      <c r="H28" s="210"/>
      <c r="I28" s="22"/>
      <c r="J28" s="16"/>
      <c r="K28" s="193"/>
      <c r="L28" s="210"/>
      <c r="M28" s="665" t="s">
        <v>474</v>
      </c>
      <c r="N28" s="675"/>
      <c r="O28" s="237">
        <f>SUM(O19:O27)</f>
        <v>0</v>
      </c>
      <c r="P28" s="266">
        <f>SUM(P19:P21)</f>
        <v>0</v>
      </c>
      <c r="Q28" s="22"/>
      <c r="R28" s="20" t="s">
        <v>23</v>
      </c>
      <c r="S28" s="220">
        <v>90</v>
      </c>
      <c r="T28" s="290"/>
      <c r="U28" s="47"/>
      <c r="V28" s="16"/>
      <c r="W28" s="193"/>
      <c r="X28" s="211"/>
    </row>
    <row r="29" spans="1:24" ht="21.75" customHeight="1" thickBot="1">
      <c r="A29" s="22"/>
      <c r="B29" s="16"/>
      <c r="C29" s="220"/>
      <c r="D29" s="221"/>
      <c r="E29" s="22"/>
      <c r="F29" s="16"/>
      <c r="G29" s="193"/>
      <c r="H29" s="210"/>
      <c r="I29" s="22"/>
      <c r="J29" s="16"/>
      <c r="K29" s="193"/>
      <c r="L29" s="210"/>
      <c r="M29" s="667" t="s">
        <v>246</v>
      </c>
      <c r="N29" s="668"/>
      <c r="O29" s="668"/>
      <c r="P29" s="669"/>
      <c r="Q29" s="22"/>
      <c r="R29" s="20" t="s">
        <v>24</v>
      </c>
      <c r="S29" s="220">
        <v>1330</v>
      </c>
      <c r="T29" s="290"/>
      <c r="U29" s="47"/>
      <c r="V29" s="16"/>
      <c r="W29" s="193"/>
      <c r="X29" s="211"/>
    </row>
    <row r="30" spans="1:24" ht="21.75" customHeight="1">
      <c r="A30" s="22"/>
      <c r="B30" s="16"/>
      <c r="C30" s="220"/>
      <c r="D30" s="221"/>
      <c r="E30" s="22"/>
      <c r="F30" s="16"/>
      <c r="G30" s="193"/>
      <c r="H30" s="210"/>
      <c r="I30" s="22"/>
      <c r="J30" s="16"/>
      <c r="K30" s="193"/>
      <c r="L30" s="210"/>
      <c r="M30" s="41" t="s">
        <v>534</v>
      </c>
      <c r="N30" s="25" t="s">
        <v>465</v>
      </c>
      <c r="O30" s="42" t="s">
        <v>469</v>
      </c>
      <c r="P30" s="43" t="s">
        <v>467</v>
      </c>
      <c r="Q30" s="22"/>
      <c r="R30" s="23" t="s">
        <v>25</v>
      </c>
      <c r="S30" s="224">
        <f>SUM(S9:S29)</f>
        <v>57730</v>
      </c>
      <c r="T30" s="290"/>
      <c r="U30" s="47"/>
      <c r="V30" s="16"/>
      <c r="W30" s="193"/>
      <c r="X30" s="211"/>
    </row>
    <row r="31" spans="1:24" ht="21.75" customHeight="1">
      <c r="A31" s="22"/>
      <c r="B31" s="16"/>
      <c r="C31" s="220"/>
      <c r="D31" s="221"/>
      <c r="E31" s="22"/>
      <c r="F31" s="16"/>
      <c r="G31" s="193"/>
      <c r="H31" s="210"/>
      <c r="I31" s="22"/>
      <c r="J31" s="16"/>
      <c r="K31" s="193"/>
      <c r="L31" s="210"/>
      <c r="M31" s="22"/>
      <c r="N31" s="20" t="s">
        <v>470</v>
      </c>
      <c r="O31" s="220">
        <v>400</v>
      </c>
      <c r="P31" s="221"/>
      <c r="Q31" s="22"/>
      <c r="R31" s="96" t="s">
        <v>26</v>
      </c>
      <c r="S31" s="228">
        <v>1560</v>
      </c>
      <c r="T31" s="240"/>
      <c r="U31" s="47"/>
      <c r="V31" s="16"/>
      <c r="W31" s="193"/>
      <c r="X31" s="211"/>
    </row>
    <row r="32" spans="1:24" ht="21.75" customHeight="1">
      <c r="A32" s="22"/>
      <c r="B32" s="16"/>
      <c r="C32" s="220"/>
      <c r="D32" s="221"/>
      <c r="E32" s="22"/>
      <c r="F32" s="16"/>
      <c r="G32" s="193"/>
      <c r="H32" s="210"/>
      <c r="I32" s="22"/>
      <c r="J32" s="16"/>
      <c r="K32" s="193"/>
      <c r="L32" s="210"/>
      <c r="M32" s="22"/>
      <c r="N32" s="20"/>
      <c r="O32" s="220"/>
      <c r="P32" s="221"/>
      <c r="Q32" s="22"/>
      <c r="R32" s="96" t="s">
        <v>27</v>
      </c>
      <c r="S32" s="228">
        <v>1270</v>
      </c>
      <c r="T32" s="240"/>
      <c r="U32" s="47"/>
      <c r="V32" s="16"/>
      <c r="W32" s="193"/>
      <c r="X32" s="211"/>
    </row>
    <row r="33" spans="1:24" ht="21.75" customHeight="1">
      <c r="A33" s="22"/>
      <c r="B33" s="16"/>
      <c r="C33" s="220"/>
      <c r="D33" s="221"/>
      <c r="E33" s="22"/>
      <c r="F33" s="16"/>
      <c r="G33" s="193"/>
      <c r="H33" s="210"/>
      <c r="I33" s="22"/>
      <c r="J33" s="16"/>
      <c r="K33" s="193"/>
      <c r="L33" s="210"/>
      <c r="M33" s="22"/>
      <c r="N33" s="16"/>
      <c r="O33" s="220"/>
      <c r="P33" s="221"/>
      <c r="Q33" s="22"/>
      <c r="R33" s="20" t="s">
        <v>28</v>
      </c>
      <c r="S33" s="231">
        <v>1010</v>
      </c>
      <c r="T33" s="232"/>
      <c r="U33" s="47"/>
      <c r="V33" s="16"/>
      <c r="W33" s="193"/>
      <c r="X33" s="211"/>
    </row>
    <row r="34" spans="1:24" ht="21.75" customHeight="1">
      <c r="A34" s="22"/>
      <c r="B34" s="16"/>
      <c r="C34" s="220"/>
      <c r="D34" s="221"/>
      <c r="E34" s="22"/>
      <c r="F34" s="16"/>
      <c r="G34" s="193"/>
      <c r="H34" s="210"/>
      <c r="I34" s="22"/>
      <c r="J34" s="16"/>
      <c r="K34" s="193"/>
      <c r="L34" s="210"/>
      <c r="M34" s="22"/>
      <c r="N34" s="16"/>
      <c r="O34" s="220"/>
      <c r="P34" s="221"/>
      <c r="Q34" s="22"/>
      <c r="R34" s="96" t="s">
        <v>397</v>
      </c>
      <c r="S34" s="228">
        <v>2470</v>
      </c>
      <c r="T34" s="240"/>
      <c r="U34" s="47"/>
      <c r="V34" s="16"/>
      <c r="W34" s="193"/>
      <c r="X34" s="211"/>
    </row>
    <row r="35" spans="1:24" ht="21.75" customHeight="1">
      <c r="A35" s="22"/>
      <c r="B35" s="16"/>
      <c r="C35" s="220"/>
      <c r="D35" s="221"/>
      <c r="E35" s="22"/>
      <c r="F35" s="16"/>
      <c r="G35" s="193"/>
      <c r="H35" s="210"/>
      <c r="I35" s="22"/>
      <c r="J35" s="16"/>
      <c r="K35" s="193"/>
      <c r="L35" s="210"/>
      <c r="M35" s="22"/>
      <c r="N35" s="16"/>
      <c r="O35" s="220"/>
      <c r="P35" s="221"/>
      <c r="Q35" s="22"/>
      <c r="R35" s="548"/>
      <c r="S35" s="549"/>
      <c r="T35" s="284"/>
      <c r="U35" s="17"/>
      <c r="V35" s="16"/>
      <c r="W35" s="193"/>
      <c r="X35" s="211"/>
    </row>
    <row r="36" spans="1:24" ht="21.75" customHeight="1">
      <c r="A36" s="22"/>
      <c r="B36" s="16"/>
      <c r="C36" s="220"/>
      <c r="D36" s="221"/>
      <c r="E36" s="22"/>
      <c r="F36" s="16"/>
      <c r="G36" s="193"/>
      <c r="H36" s="210"/>
      <c r="I36" s="22"/>
      <c r="J36" s="16"/>
      <c r="K36" s="193"/>
      <c r="L36" s="210"/>
      <c r="M36" s="22"/>
      <c r="N36" s="16"/>
      <c r="O36" s="220"/>
      <c r="P36" s="221"/>
      <c r="Q36" s="22"/>
      <c r="R36" s="16"/>
      <c r="S36" s="193"/>
      <c r="T36" s="230"/>
      <c r="U36" s="17"/>
      <c r="V36" s="16"/>
      <c r="W36" s="193"/>
      <c r="X36" s="211"/>
    </row>
    <row r="37" spans="1:24" ht="21.75" customHeight="1">
      <c r="A37" s="22"/>
      <c r="B37" s="29"/>
      <c r="C37" s="220"/>
      <c r="D37" s="221"/>
      <c r="E37" s="22"/>
      <c r="F37" s="29"/>
      <c r="G37" s="193"/>
      <c r="H37" s="210"/>
      <c r="I37" s="22"/>
      <c r="J37" s="29"/>
      <c r="K37" s="193"/>
      <c r="L37" s="210"/>
      <c r="M37" s="22"/>
      <c r="N37" s="29"/>
      <c r="O37" s="220"/>
      <c r="P37" s="221"/>
      <c r="Q37" s="22"/>
      <c r="R37" s="28"/>
      <c r="S37" s="195"/>
      <c r="T37" s="232"/>
      <c r="U37" s="53"/>
      <c r="V37" s="16"/>
      <c r="W37" s="193"/>
      <c r="X37" s="211"/>
    </row>
    <row r="38" spans="1:24" ht="21.75" customHeight="1" thickBot="1">
      <c r="A38" s="646" t="s">
        <v>535</v>
      </c>
      <c r="B38" s="647"/>
      <c r="C38" s="233">
        <f>SUM(C8:C37)</f>
        <v>6940</v>
      </c>
      <c r="D38" s="234">
        <f>SUM(D8:D37)</f>
        <v>0</v>
      </c>
      <c r="E38" s="646" t="s">
        <v>535</v>
      </c>
      <c r="F38" s="647"/>
      <c r="G38" s="222">
        <f>SUM(G8:G37)</f>
        <v>0</v>
      </c>
      <c r="H38" s="223">
        <f>SUM(H8:H37)</f>
        <v>0</v>
      </c>
      <c r="I38" s="646" t="s">
        <v>535</v>
      </c>
      <c r="J38" s="647"/>
      <c r="K38" s="222">
        <f>SUM(K8:K37)</f>
        <v>0</v>
      </c>
      <c r="L38" s="223">
        <f>SUM(L8:L37)</f>
        <v>0</v>
      </c>
      <c r="M38" s="646" t="s">
        <v>535</v>
      </c>
      <c r="N38" s="647"/>
      <c r="O38" s="222">
        <f>SUM(O31:O37)</f>
        <v>400</v>
      </c>
      <c r="P38" s="223">
        <f>SUM(P31:P37)</f>
        <v>0</v>
      </c>
      <c r="Q38" s="646" t="s">
        <v>535</v>
      </c>
      <c r="R38" s="664"/>
      <c r="S38" s="233">
        <f>SUM(S9:S29,S31:S34)</f>
        <v>64040</v>
      </c>
      <c r="T38" s="223">
        <f>SUM(T9:T37)</f>
        <v>0</v>
      </c>
      <c r="U38" s="646" t="s">
        <v>535</v>
      </c>
      <c r="V38" s="647"/>
      <c r="W38" s="222">
        <f>SUM(W9:W26)</f>
        <v>34860</v>
      </c>
      <c r="X38" s="223">
        <f>SUM(X9:X37)</f>
        <v>0</v>
      </c>
    </row>
    <row r="39" spans="1:24" ht="20.25" customHeight="1" thickBot="1">
      <c r="A39" s="645">
        <v>45323</v>
      </c>
      <c r="B39" s="645"/>
      <c r="C39" s="424"/>
      <c r="D39" s="424"/>
      <c r="E39" s="425"/>
      <c r="F39" s="424"/>
      <c r="G39" s="424"/>
      <c r="H39" s="424"/>
      <c r="N39" s="424"/>
      <c r="O39" s="424"/>
      <c r="P39" s="424"/>
      <c r="Q39" s="54"/>
      <c r="R39" s="55"/>
      <c r="S39" s="55"/>
      <c r="T39" s="56"/>
      <c r="U39" s="659" t="s">
        <v>536</v>
      </c>
      <c r="V39" s="660"/>
      <c r="W39" s="235">
        <f>C38+G38+K38+O16+O28+O38+S38+W38</f>
        <v>106240</v>
      </c>
      <c r="X39" s="315">
        <f>D38+H38+L38+P16+P28+P38+T38+X38</f>
        <v>0</v>
      </c>
    </row>
    <row r="40" spans="1:24" ht="20.25" customHeight="1">
      <c r="A40" s="77"/>
      <c r="B40" s="78"/>
      <c r="C40" s="499"/>
      <c r="D40" s="499"/>
      <c r="E40" s="499"/>
      <c r="F40" s="78"/>
      <c r="G40" s="77"/>
      <c r="H40" s="78"/>
      <c r="I40" s="77"/>
      <c r="J40" s="78"/>
      <c r="N40" s="424"/>
      <c r="O40" s="424"/>
      <c r="P40" s="424"/>
      <c r="Q40" s="54"/>
      <c r="R40" s="55"/>
      <c r="S40" s="55"/>
      <c r="T40" s="56"/>
      <c r="U40" s="63"/>
      <c r="V40" s="63"/>
      <c r="W40" s="188"/>
      <c r="X40" s="189"/>
    </row>
    <row r="41" spans="1:24" ht="20.25" customHeight="1">
      <c r="A41" s="77"/>
      <c r="B41" s="78"/>
      <c r="C41" s="500"/>
      <c r="D41" s="500"/>
      <c r="E41" s="501"/>
      <c r="F41" s="499"/>
      <c r="G41" s="498"/>
      <c r="H41" s="78"/>
      <c r="I41" s="77"/>
      <c r="J41" s="78"/>
      <c r="N41" s="147"/>
      <c r="O41" s="80"/>
      <c r="P41" s="147"/>
      <c r="Q41" s="79"/>
      <c r="R41" s="331" t="s">
        <v>653</v>
      </c>
      <c r="S41" s="147" t="s">
        <v>650</v>
      </c>
      <c r="T41" s="148"/>
      <c r="U41" s="80"/>
      <c r="V41" s="149"/>
      <c r="W41" s="151"/>
      <c r="X41" s="80"/>
    </row>
    <row r="42" spans="1:24" ht="20.25" customHeight="1">
      <c r="A42" s="77"/>
      <c r="B42" s="78"/>
      <c r="F42" s="500"/>
      <c r="G42" s="498"/>
      <c r="H42" s="78"/>
      <c r="I42" s="77"/>
      <c r="J42" s="78"/>
      <c r="S42" s="147" t="s">
        <v>651</v>
      </c>
      <c r="U42" s="147"/>
      <c r="V42" s="148"/>
      <c r="W42" s="80"/>
      <c r="X42" s="80"/>
    </row>
    <row r="43" spans="1:24" ht="20.25" customHeight="1">
      <c r="A43" s="77"/>
      <c r="B43" s="78"/>
      <c r="C43" s="80"/>
      <c r="D43" s="80"/>
      <c r="E43" s="79"/>
      <c r="S43" s="147" t="s">
        <v>652</v>
      </c>
      <c r="U43" s="147"/>
      <c r="V43" s="148"/>
      <c r="W43" s="80"/>
      <c r="X43" s="80"/>
    </row>
    <row r="44" spans="1:24" ht="20.25" customHeight="1">
      <c r="A44" s="77"/>
      <c r="B44" s="78"/>
      <c r="F44" s="80"/>
      <c r="U44" s="149"/>
      <c r="V44" s="148"/>
      <c r="W44" s="80"/>
      <c r="X44" s="80"/>
    </row>
    <row r="45" spans="1:24" ht="21" customHeight="1">
      <c r="A45" s="77"/>
      <c r="B45" s="80"/>
      <c r="U45" s="149"/>
      <c r="V45" s="151"/>
      <c r="W45" s="150"/>
      <c r="X45" s="150"/>
    </row>
    <row r="46" spans="1:24" ht="21" customHeight="1">
      <c r="A46" s="77"/>
      <c r="B46" s="80"/>
      <c r="U46" s="426"/>
      <c r="V46" s="426"/>
      <c r="W46" s="426"/>
      <c r="X46" s="426"/>
    </row>
    <row r="47" ht="21" customHeight="1"/>
    <row r="48" ht="21" customHeight="1"/>
  </sheetData>
  <sheetProtection/>
  <mergeCells count="35">
    <mergeCell ref="Q6:T6"/>
    <mergeCell ref="U6:X6"/>
    <mergeCell ref="W1:X1"/>
    <mergeCell ref="W4:X4"/>
    <mergeCell ref="P4:U4"/>
    <mergeCell ref="S3:U3"/>
    <mergeCell ref="P3:Q3"/>
    <mergeCell ref="F1:I1"/>
    <mergeCell ref="D2:E2"/>
    <mergeCell ref="M38:N38"/>
    <mergeCell ref="M28:N28"/>
    <mergeCell ref="I38:J38"/>
    <mergeCell ref="F2:I2"/>
    <mergeCell ref="F3:I3"/>
    <mergeCell ref="D3:E3"/>
    <mergeCell ref="M6:P6"/>
    <mergeCell ref="K3:N3"/>
    <mergeCell ref="A2:B2"/>
    <mergeCell ref="A3:B3"/>
    <mergeCell ref="U39:V39"/>
    <mergeCell ref="K4:N4"/>
    <mergeCell ref="Q38:R38"/>
    <mergeCell ref="U38:V38"/>
    <mergeCell ref="M16:N16"/>
    <mergeCell ref="M17:P17"/>
    <mergeCell ref="M29:P29"/>
    <mergeCell ref="A4:B4"/>
    <mergeCell ref="A39:B39"/>
    <mergeCell ref="E38:F38"/>
    <mergeCell ref="A38:B38"/>
    <mergeCell ref="D4:E4"/>
    <mergeCell ref="F4:I4"/>
    <mergeCell ref="A6:D6"/>
    <mergeCell ref="E6:H6"/>
    <mergeCell ref="I6:L6"/>
  </mergeCells>
  <printOptions/>
  <pageMargins left="0.3937007874015748" right="0.3937007874015748" top="0.1968503937007874" bottom="0.1968503937007874" header="0.1968503937007874" footer="0.1968503937007874"/>
  <pageSetup fitToHeight="1" fitToWidth="1" horizontalDpi="600" verticalDpi="600" orientation="landscape" paperSize="9"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I74"/>
  <sheetViews>
    <sheetView zoomScale="65" zoomScaleNormal="65" workbookViewId="0" topLeftCell="A1">
      <selection activeCell="A38" sqref="A38"/>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6:24" ht="40.5" customHeight="1">
      <c r="F1" s="672" t="s">
        <v>251</v>
      </c>
      <c r="G1" s="672"/>
      <c r="H1" s="672"/>
      <c r="I1" s="672"/>
      <c r="W1" s="682" t="s">
        <v>515</v>
      </c>
      <c r="X1" s="682"/>
    </row>
    <row r="2" spans="1:14" ht="40.5" customHeight="1">
      <c r="A2" s="656" t="s">
        <v>130</v>
      </c>
      <c r="B2" s="656"/>
      <c r="D2" s="673" t="s">
        <v>357</v>
      </c>
      <c r="E2" s="674"/>
      <c r="F2" s="676">
        <f>'合計表'!E3</f>
        <v>0</v>
      </c>
      <c r="G2" s="677"/>
      <c r="H2" s="677"/>
      <c r="I2" s="678"/>
      <c r="J2" s="6"/>
      <c r="K2" s="420"/>
      <c r="L2" s="420"/>
      <c r="M2" s="420"/>
      <c r="N2" s="420"/>
    </row>
    <row r="3" spans="1:21"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539</v>
      </c>
      <c r="P3" s="676">
        <f>'合計表'!P4</f>
        <v>0</v>
      </c>
      <c r="Q3" s="678"/>
      <c r="R3" s="3" t="s">
        <v>358</v>
      </c>
      <c r="S3" s="676">
        <f>'北信１'!S3</f>
        <v>0</v>
      </c>
      <c r="T3" s="677"/>
      <c r="U3" s="678"/>
    </row>
    <row r="4" spans="1:24" ht="40.5" customHeight="1" thickBot="1">
      <c r="A4" s="670" t="s">
        <v>540</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SUM(X12,X19,X36)</f>
        <v>0</v>
      </c>
      <c r="X4" s="683"/>
    </row>
    <row r="5" ht="9" customHeight="1" thickBot="1"/>
    <row r="6" spans="1:24" ht="21.75" customHeight="1" thickBot="1">
      <c r="A6" s="653" t="s">
        <v>520</v>
      </c>
      <c r="B6" s="654"/>
      <c r="C6" s="654"/>
      <c r="D6" s="655"/>
      <c r="E6" s="653" t="s">
        <v>521</v>
      </c>
      <c r="F6" s="654"/>
      <c r="G6" s="654"/>
      <c r="H6" s="655"/>
      <c r="I6" s="653" t="s">
        <v>522</v>
      </c>
      <c r="J6" s="654"/>
      <c r="K6" s="654"/>
      <c r="L6" s="655"/>
      <c r="M6" s="653" t="s">
        <v>523</v>
      </c>
      <c r="N6" s="654"/>
      <c r="O6" s="654"/>
      <c r="P6" s="655"/>
      <c r="Q6" s="653" t="s">
        <v>524</v>
      </c>
      <c r="R6" s="654"/>
      <c r="S6" s="654"/>
      <c r="T6" s="655"/>
      <c r="U6" s="653" t="s">
        <v>541</v>
      </c>
      <c r="V6" s="654"/>
      <c r="W6" s="654"/>
      <c r="X6" s="655"/>
    </row>
    <row r="7" spans="1:24" ht="21.75" customHeight="1">
      <c r="A7" s="31" t="s">
        <v>263</v>
      </c>
      <c r="B7" s="32" t="s">
        <v>542</v>
      </c>
      <c r="C7" s="32" t="s">
        <v>264</v>
      </c>
      <c r="D7" s="33" t="s">
        <v>265</v>
      </c>
      <c r="E7" s="31" t="s">
        <v>263</v>
      </c>
      <c r="F7" s="32" t="s">
        <v>542</v>
      </c>
      <c r="G7" s="32" t="s">
        <v>264</v>
      </c>
      <c r="H7" s="33" t="s">
        <v>265</v>
      </c>
      <c r="I7" s="31" t="s">
        <v>263</v>
      </c>
      <c r="J7" s="32" t="s">
        <v>542</v>
      </c>
      <c r="K7" s="32" t="s">
        <v>264</v>
      </c>
      <c r="L7" s="33" t="s">
        <v>265</v>
      </c>
      <c r="M7" s="31" t="s">
        <v>263</v>
      </c>
      <c r="N7" s="32" t="s">
        <v>542</v>
      </c>
      <c r="O7" s="32" t="s">
        <v>264</v>
      </c>
      <c r="P7" s="33" t="s">
        <v>265</v>
      </c>
      <c r="Q7" s="57" t="s">
        <v>263</v>
      </c>
      <c r="R7" s="32" t="s">
        <v>468</v>
      </c>
      <c r="S7" s="32" t="s">
        <v>466</v>
      </c>
      <c r="T7" s="36" t="s">
        <v>467</v>
      </c>
      <c r="U7" s="37" t="s">
        <v>526</v>
      </c>
      <c r="V7" s="32" t="s">
        <v>468</v>
      </c>
      <c r="W7" s="32" t="s">
        <v>466</v>
      </c>
      <c r="X7" s="38" t="s">
        <v>467</v>
      </c>
    </row>
    <row r="8" spans="1:24" ht="21.75" customHeight="1">
      <c r="A8" s="22"/>
      <c r="B8" s="96" t="s">
        <v>29</v>
      </c>
      <c r="C8" s="228">
        <v>1130</v>
      </c>
      <c r="D8" s="232"/>
      <c r="E8" s="22"/>
      <c r="F8" s="20"/>
      <c r="G8" s="16"/>
      <c r="H8" s="58"/>
      <c r="I8" s="22"/>
      <c r="J8" s="20"/>
      <c r="K8" s="16"/>
      <c r="L8" s="58"/>
      <c r="M8" s="22"/>
      <c r="N8" s="20"/>
      <c r="O8" s="16"/>
      <c r="P8" s="58"/>
      <c r="Q8" s="71"/>
      <c r="R8" s="96" t="s">
        <v>62</v>
      </c>
      <c r="S8" s="228">
        <v>8800</v>
      </c>
      <c r="T8" s="232"/>
      <c r="U8" s="47"/>
      <c r="V8" s="16"/>
      <c r="W8" s="196"/>
      <c r="X8" s="197"/>
    </row>
    <row r="9" spans="1:24" ht="21.75" customHeight="1">
      <c r="A9" s="22"/>
      <c r="B9" s="42"/>
      <c r="C9" s="236"/>
      <c r="D9" s="221"/>
      <c r="E9" s="22"/>
      <c r="F9" s="20"/>
      <c r="G9" s="16"/>
      <c r="H9" s="58"/>
      <c r="I9" s="22"/>
      <c r="J9" s="20"/>
      <c r="K9" s="16"/>
      <c r="L9" s="58"/>
      <c r="M9" s="22"/>
      <c r="N9" s="16"/>
      <c r="O9" s="16"/>
      <c r="P9" s="58"/>
      <c r="Q9" s="71"/>
      <c r="R9" s="96" t="s">
        <v>30</v>
      </c>
      <c r="S9" s="228">
        <v>2720</v>
      </c>
      <c r="T9" s="232"/>
      <c r="U9" s="47"/>
      <c r="V9" s="23"/>
      <c r="W9" s="198"/>
      <c r="X9" s="197"/>
    </row>
    <row r="10" spans="1:24" ht="21.75" customHeight="1">
      <c r="A10" s="22"/>
      <c r="B10" s="20"/>
      <c r="C10" s="220"/>
      <c r="D10" s="221"/>
      <c r="E10" s="22"/>
      <c r="F10" s="20"/>
      <c r="G10" s="16"/>
      <c r="H10" s="58"/>
      <c r="I10" s="22"/>
      <c r="J10" s="20"/>
      <c r="K10" s="16"/>
      <c r="L10" s="58"/>
      <c r="M10" s="22"/>
      <c r="N10" s="16"/>
      <c r="O10" s="16"/>
      <c r="P10" s="58"/>
      <c r="Q10" s="60"/>
      <c r="R10" s="42"/>
      <c r="S10" s="236"/>
      <c r="T10" s="230"/>
      <c r="U10" s="47"/>
      <c r="V10" s="23"/>
      <c r="W10" s="198"/>
      <c r="X10" s="197"/>
    </row>
    <row r="11" spans="1:24" ht="21.75" customHeight="1" thickBot="1">
      <c r="A11" s="702" t="s">
        <v>474</v>
      </c>
      <c r="B11" s="703"/>
      <c r="C11" s="222">
        <f>SUM(C8:C10)</f>
        <v>1130</v>
      </c>
      <c r="D11" s="223">
        <f>SUM(D8:D10)</f>
        <v>0</v>
      </c>
      <c r="E11" s="46"/>
      <c r="F11" s="61"/>
      <c r="G11" s="30"/>
      <c r="H11" s="19"/>
      <c r="I11" s="46"/>
      <c r="J11" s="61"/>
      <c r="K11" s="30"/>
      <c r="L11" s="19"/>
      <c r="M11" s="46"/>
      <c r="N11" s="61"/>
      <c r="O11" s="30"/>
      <c r="P11" s="19"/>
      <c r="Q11" s="646" t="s">
        <v>474</v>
      </c>
      <c r="R11" s="647"/>
      <c r="S11" s="222">
        <f>SUM(S8:S10)</f>
        <v>11520</v>
      </c>
      <c r="T11" s="223">
        <f>SUM(T8:T10)</f>
        <v>0</v>
      </c>
      <c r="U11" s="24"/>
      <c r="V11" s="62"/>
      <c r="W11" s="199"/>
      <c r="X11" s="200"/>
    </row>
    <row r="12" spans="1:24" ht="21.75" customHeight="1" thickBot="1">
      <c r="A12" s="693" t="s">
        <v>543</v>
      </c>
      <c r="B12" s="694"/>
      <c r="C12" s="695"/>
      <c r="D12" s="52"/>
      <c r="E12" s="56"/>
      <c r="F12" s="63"/>
      <c r="G12" s="52"/>
      <c r="H12" s="52"/>
      <c r="I12" s="56"/>
      <c r="J12" s="52"/>
      <c r="K12" s="52"/>
      <c r="L12" s="52"/>
      <c r="M12" s="56"/>
      <c r="N12" s="52"/>
      <c r="O12" s="52"/>
      <c r="P12" s="52"/>
      <c r="Q12" s="56"/>
      <c r="R12" s="63"/>
      <c r="S12" s="52"/>
      <c r="T12" s="56"/>
      <c r="U12" s="659" t="s">
        <v>350</v>
      </c>
      <c r="V12" s="690"/>
      <c r="W12" s="237">
        <f>C11+S11</f>
        <v>12650</v>
      </c>
      <c r="X12" s="223">
        <f>D11+T11</f>
        <v>0</v>
      </c>
    </row>
    <row r="13" spans="1:24" ht="21.75" customHeight="1" thickBot="1">
      <c r="A13" s="696"/>
      <c r="B13" s="697"/>
      <c r="C13" s="698"/>
      <c r="D13" s="427"/>
      <c r="E13" s="427"/>
      <c r="F13" s="427"/>
      <c r="G13" s="427"/>
      <c r="H13" s="427"/>
      <c r="I13" s="427"/>
      <c r="J13" s="427"/>
      <c r="K13" s="428"/>
      <c r="L13" s="428"/>
      <c r="M13" s="429"/>
      <c r="N13" s="428"/>
      <c r="O13" s="428"/>
      <c r="P13" s="428"/>
      <c r="Q13" s="429"/>
      <c r="R13" s="427"/>
      <c r="S13" s="428"/>
      <c r="T13" s="429"/>
      <c r="U13" s="428"/>
      <c r="V13" s="427"/>
      <c r="W13" s="428"/>
      <c r="X13" s="428"/>
    </row>
    <row r="14" spans="1:24" ht="21.75" customHeight="1" hidden="1" thickBot="1">
      <c r="A14" s="282"/>
      <c r="B14" s="279"/>
      <c r="C14" s="280"/>
      <c r="D14" s="427"/>
      <c r="E14" s="427"/>
      <c r="F14" s="427"/>
      <c r="G14" s="427"/>
      <c r="H14" s="427"/>
      <c r="I14" s="427"/>
      <c r="J14" s="427"/>
      <c r="K14" s="428"/>
      <c r="L14" s="428"/>
      <c r="M14" s="429"/>
      <c r="N14" s="428"/>
      <c r="O14" s="428"/>
      <c r="P14" s="428"/>
      <c r="Q14" s="429"/>
      <c r="R14" s="427"/>
      <c r="S14" s="428"/>
      <c r="T14" s="429"/>
      <c r="U14" s="428"/>
      <c r="V14" s="427"/>
      <c r="W14" s="428"/>
      <c r="X14" s="428"/>
    </row>
    <row r="15" spans="1:24" ht="21.75" customHeight="1">
      <c r="A15" s="31" t="s">
        <v>544</v>
      </c>
      <c r="B15" s="32" t="s">
        <v>465</v>
      </c>
      <c r="C15" s="32" t="s">
        <v>469</v>
      </c>
      <c r="D15" s="33" t="s">
        <v>265</v>
      </c>
      <c r="E15" s="31" t="s">
        <v>545</v>
      </c>
      <c r="F15" s="32" t="s">
        <v>465</v>
      </c>
      <c r="G15" s="32" t="s">
        <v>469</v>
      </c>
      <c r="H15" s="33" t="s">
        <v>467</v>
      </c>
      <c r="I15" s="31" t="s">
        <v>546</v>
      </c>
      <c r="J15" s="32" t="s">
        <v>465</v>
      </c>
      <c r="K15" s="32" t="s">
        <v>469</v>
      </c>
      <c r="L15" s="33" t="s">
        <v>467</v>
      </c>
      <c r="M15" s="34" t="s">
        <v>546</v>
      </c>
      <c r="N15" s="64" t="s">
        <v>465</v>
      </c>
      <c r="O15" s="64" t="s">
        <v>469</v>
      </c>
      <c r="P15" s="38" t="s">
        <v>467</v>
      </c>
      <c r="Q15" s="31" t="s">
        <v>546</v>
      </c>
      <c r="R15" s="32" t="s">
        <v>465</v>
      </c>
      <c r="S15" s="32" t="s">
        <v>469</v>
      </c>
      <c r="T15" s="36" t="s">
        <v>467</v>
      </c>
      <c r="U15" s="37" t="s">
        <v>546</v>
      </c>
      <c r="V15" s="32" t="s">
        <v>465</v>
      </c>
      <c r="W15" s="65" t="s">
        <v>469</v>
      </c>
      <c r="X15" s="36" t="s">
        <v>467</v>
      </c>
    </row>
    <row r="16" spans="1:24" ht="21.75" customHeight="1">
      <c r="A16" s="22"/>
      <c r="B16" s="96" t="s">
        <v>31</v>
      </c>
      <c r="C16" s="228">
        <v>170</v>
      </c>
      <c r="D16" s="232"/>
      <c r="E16" s="22"/>
      <c r="F16" s="16"/>
      <c r="G16" s="16"/>
      <c r="H16" s="58"/>
      <c r="I16" s="22"/>
      <c r="J16" s="16"/>
      <c r="K16" s="16"/>
      <c r="L16" s="48"/>
      <c r="M16" s="66"/>
      <c r="N16" s="27"/>
      <c r="O16" s="27"/>
      <c r="P16" s="50"/>
      <c r="Q16" s="22"/>
      <c r="R16" s="96" t="s">
        <v>31</v>
      </c>
      <c r="S16" s="228">
        <v>3120</v>
      </c>
      <c r="T16" s="232"/>
      <c r="U16" s="47"/>
      <c r="V16" s="96" t="s">
        <v>32</v>
      </c>
      <c r="W16" s="228">
        <v>1320</v>
      </c>
      <c r="X16" s="232"/>
    </row>
    <row r="17" spans="1:24" ht="21.75" customHeight="1">
      <c r="A17" s="22"/>
      <c r="B17" s="42"/>
      <c r="C17" s="236"/>
      <c r="D17" s="239"/>
      <c r="E17" s="22"/>
      <c r="F17" s="16"/>
      <c r="G17" s="16"/>
      <c r="H17" s="58"/>
      <c r="I17" s="22"/>
      <c r="J17" s="16"/>
      <c r="K17" s="16"/>
      <c r="L17" s="58"/>
      <c r="M17" s="67"/>
      <c r="N17" s="42"/>
      <c r="O17" s="42"/>
      <c r="P17" s="43"/>
      <c r="Q17" s="22"/>
      <c r="R17" s="42"/>
      <c r="S17" s="236"/>
      <c r="T17" s="221"/>
      <c r="U17" s="47"/>
      <c r="V17" s="68"/>
      <c r="W17" s="493"/>
      <c r="X17" s="230"/>
    </row>
    <row r="18" spans="1:24" ht="21.75" customHeight="1" thickBot="1">
      <c r="A18" s="702" t="s">
        <v>474</v>
      </c>
      <c r="B18" s="703"/>
      <c r="C18" s="222">
        <f>SUM(C16:C17)</f>
        <v>170</v>
      </c>
      <c r="D18" s="223">
        <f>D16</f>
        <v>0</v>
      </c>
      <c r="E18" s="46"/>
      <c r="F18" s="61"/>
      <c r="G18" s="30"/>
      <c r="H18" s="19"/>
      <c r="I18" s="46"/>
      <c r="J18" s="61"/>
      <c r="K18" s="69"/>
      <c r="L18" s="19"/>
      <c r="M18" s="46"/>
      <c r="N18" s="61"/>
      <c r="O18" s="30"/>
      <c r="P18" s="19"/>
      <c r="Q18" s="702" t="s">
        <v>474</v>
      </c>
      <c r="R18" s="703"/>
      <c r="S18" s="222">
        <f>SUM(S16:S17)</f>
        <v>3120</v>
      </c>
      <c r="T18" s="223">
        <f>T16</f>
        <v>0</v>
      </c>
      <c r="U18" s="646" t="s">
        <v>547</v>
      </c>
      <c r="V18" s="647"/>
      <c r="W18" s="494">
        <f>SUM(W16:W17)</f>
        <v>1320</v>
      </c>
      <c r="X18" s="223">
        <f>X16</f>
        <v>0</v>
      </c>
    </row>
    <row r="19" spans="1:24" ht="21.75" customHeight="1" thickBot="1">
      <c r="A19" s="693" t="s">
        <v>548</v>
      </c>
      <c r="B19" s="694"/>
      <c r="C19" s="695"/>
      <c r="D19" s="52"/>
      <c r="E19" s="56"/>
      <c r="F19" s="52"/>
      <c r="G19" s="52"/>
      <c r="H19" s="52"/>
      <c r="I19" s="56"/>
      <c r="J19" s="52"/>
      <c r="K19" s="52"/>
      <c r="L19" s="52"/>
      <c r="M19" s="56"/>
      <c r="N19" s="63"/>
      <c r="O19" s="52"/>
      <c r="P19" s="52"/>
      <c r="Q19" s="704"/>
      <c r="R19" s="704"/>
      <c r="S19" s="52"/>
      <c r="T19" s="56"/>
      <c r="U19" s="659" t="s">
        <v>350</v>
      </c>
      <c r="V19" s="690"/>
      <c r="W19" s="237">
        <f>C18+S18+W18</f>
        <v>4610</v>
      </c>
      <c r="X19" s="223">
        <f>D18+T18+X18</f>
        <v>0</v>
      </c>
    </row>
    <row r="20" spans="1:24" ht="21.75" customHeight="1" thickBot="1">
      <c r="A20" s="699"/>
      <c r="B20" s="700"/>
      <c r="C20" s="701"/>
      <c r="D20" s="428"/>
      <c r="E20" s="429"/>
      <c r="F20" s="428"/>
      <c r="G20" s="428"/>
      <c r="H20" s="428"/>
      <c r="I20" s="429"/>
      <c r="J20" s="428"/>
      <c r="K20" s="428"/>
      <c r="L20" s="428"/>
      <c r="M20" s="429"/>
      <c r="N20" s="427"/>
      <c r="O20" s="428"/>
      <c r="P20" s="428"/>
      <c r="Q20" s="429"/>
      <c r="R20" s="427"/>
      <c r="S20" s="428"/>
      <c r="T20" s="429"/>
      <c r="U20" s="428"/>
      <c r="V20" s="427"/>
      <c r="W20" s="428"/>
      <c r="X20" s="428"/>
    </row>
    <row r="21" spans="1:24" ht="21.75" customHeight="1" hidden="1" thickBot="1">
      <c r="A21" s="696"/>
      <c r="B21" s="697"/>
      <c r="C21" s="698"/>
      <c r="D21" s="428"/>
      <c r="E21" s="429"/>
      <c r="F21" s="428"/>
      <c r="G21" s="428"/>
      <c r="H21" s="428"/>
      <c r="I21" s="429"/>
      <c r="J21" s="428"/>
      <c r="K21" s="428"/>
      <c r="L21" s="428"/>
      <c r="M21" s="429"/>
      <c r="N21" s="427"/>
      <c r="O21" s="428"/>
      <c r="P21" s="428"/>
      <c r="Q21" s="429"/>
      <c r="R21" s="427"/>
      <c r="S21" s="428"/>
      <c r="T21" s="429"/>
      <c r="U21" s="428"/>
      <c r="V21" s="427"/>
      <c r="W21" s="428"/>
      <c r="X21" s="428"/>
    </row>
    <row r="22" spans="1:24" ht="21.75" customHeight="1">
      <c r="A22" s="34" t="s">
        <v>544</v>
      </c>
      <c r="B22" s="35" t="s">
        <v>465</v>
      </c>
      <c r="C22" s="65" t="s">
        <v>469</v>
      </c>
      <c r="D22" s="38" t="s">
        <v>467</v>
      </c>
      <c r="E22" s="34" t="s">
        <v>546</v>
      </c>
      <c r="F22" s="64" t="s">
        <v>465</v>
      </c>
      <c r="G22" s="64" t="s">
        <v>469</v>
      </c>
      <c r="H22" s="38" t="s">
        <v>467</v>
      </c>
      <c r="I22" s="34" t="s">
        <v>546</v>
      </c>
      <c r="J22" s="64" t="s">
        <v>465</v>
      </c>
      <c r="K22" s="64" t="s">
        <v>469</v>
      </c>
      <c r="L22" s="38" t="s">
        <v>467</v>
      </c>
      <c r="M22" s="34" t="s">
        <v>546</v>
      </c>
      <c r="N22" s="64" t="s">
        <v>465</v>
      </c>
      <c r="O22" s="64" t="s">
        <v>469</v>
      </c>
      <c r="P22" s="38" t="s">
        <v>467</v>
      </c>
      <c r="Q22" s="34" t="s">
        <v>546</v>
      </c>
      <c r="R22" s="65" t="s">
        <v>465</v>
      </c>
      <c r="S22" s="65" t="s">
        <v>469</v>
      </c>
      <c r="T22" s="36" t="s">
        <v>467</v>
      </c>
      <c r="U22" s="59" t="s">
        <v>546</v>
      </c>
      <c r="V22" s="65" t="s">
        <v>465</v>
      </c>
      <c r="W22" s="65" t="s">
        <v>469</v>
      </c>
      <c r="X22" s="38" t="s">
        <v>467</v>
      </c>
    </row>
    <row r="23" spans="1:24" ht="21.75" customHeight="1">
      <c r="A23" s="71"/>
      <c r="B23" s="28"/>
      <c r="C23" s="228"/>
      <c r="D23" s="221"/>
      <c r="E23" s="44"/>
      <c r="F23" s="28"/>
      <c r="G23" s="28"/>
      <c r="H23" s="48"/>
      <c r="I23" s="44"/>
      <c r="J23" s="28"/>
      <c r="K23" s="28"/>
      <c r="L23" s="48"/>
      <c r="M23" s="44"/>
      <c r="N23" s="28"/>
      <c r="O23" s="28"/>
      <c r="P23" s="48"/>
      <c r="Q23" s="71"/>
      <c r="R23" s="96"/>
      <c r="S23" s="228"/>
      <c r="T23" s="232"/>
      <c r="U23" s="53"/>
      <c r="V23" s="553" t="s">
        <v>33</v>
      </c>
      <c r="W23" s="228">
        <v>2530</v>
      </c>
      <c r="X23" s="232"/>
    </row>
    <row r="24" spans="1:24" ht="21.75" customHeight="1">
      <c r="A24" s="44"/>
      <c r="B24" s="26"/>
      <c r="C24" s="226"/>
      <c r="D24" s="230"/>
      <c r="E24" s="44"/>
      <c r="F24" s="28"/>
      <c r="G24" s="28"/>
      <c r="H24" s="48"/>
      <c r="I24" s="44"/>
      <c r="J24" s="28"/>
      <c r="K24" s="28"/>
      <c r="L24" s="48"/>
      <c r="M24" s="44"/>
      <c r="N24" s="28"/>
      <c r="O24" s="28"/>
      <c r="P24" s="48"/>
      <c r="Q24" s="44"/>
      <c r="R24" s="25"/>
      <c r="S24" s="194"/>
      <c r="T24" s="211"/>
      <c r="U24" s="53"/>
      <c r="V24" s="553" t="s">
        <v>34</v>
      </c>
      <c r="W24" s="302" t="s">
        <v>618</v>
      </c>
      <c r="X24" s="275" t="s">
        <v>527</v>
      </c>
    </row>
    <row r="25" spans="1:24" ht="21.75" customHeight="1">
      <c r="A25" s="44"/>
      <c r="B25" s="28"/>
      <c r="C25" s="228"/>
      <c r="D25" s="230"/>
      <c r="E25" s="44"/>
      <c r="F25" s="28"/>
      <c r="G25" s="28"/>
      <c r="H25" s="48"/>
      <c r="I25" s="44"/>
      <c r="J25" s="28"/>
      <c r="K25" s="28"/>
      <c r="L25" s="48"/>
      <c r="M25" s="44"/>
      <c r="N25" s="28"/>
      <c r="O25" s="28"/>
      <c r="P25" s="48"/>
      <c r="Q25" s="44"/>
      <c r="R25" s="27"/>
      <c r="S25" s="195"/>
      <c r="T25" s="211"/>
      <c r="U25" s="53"/>
      <c r="V25" s="553" t="s">
        <v>35</v>
      </c>
      <c r="W25" s="228">
        <v>470</v>
      </c>
      <c r="X25" s="232"/>
    </row>
    <row r="26" spans="1:24" ht="21.75" customHeight="1">
      <c r="A26" s="44"/>
      <c r="B26" s="28"/>
      <c r="C26" s="228"/>
      <c r="D26" s="230"/>
      <c r="E26" s="44"/>
      <c r="F26" s="28"/>
      <c r="G26" s="28"/>
      <c r="H26" s="48"/>
      <c r="I26" s="44"/>
      <c r="J26" s="28"/>
      <c r="K26" s="28"/>
      <c r="L26" s="48"/>
      <c r="M26" s="66"/>
      <c r="N26" s="45"/>
      <c r="O26" s="27"/>
      <c r="P26" s="50"/>
      <c r="Q26" s="44"/>
      <c r="R26" s="27"/>
      <c r="S26" s="195"/>
      <c r="T26" s="211"/>
      <c r="U26" s="53"/>
      <c r="V26" s="96" t="s">
        <v>36</v>
      </c>
      <c r="W26" s="228">
        <v>670</v>
      </c>
      <c r="X26" s="232"/>
    </row>
    <row r="27" spans="1:24" ht="21.75" customHeight="1">
      <c r="A27" s="44"/>
      <c r="B27" s="28"/>
      <c r="C27" s="228"/>
      <c r="D27" s="230"/>
      <c r="E27" s="44"/>
      <c r="F27" s="28"/>
      <c r="G27" s="28"/>
      <c r="H27" s="48"/>
      <c r="I27" s="44"/>
      <c r="J27" s="28"/>
      <c r="K27" s="28"/>
      <c r="L27" s="48"/>
      <c r="M27" s="66"/>
      <c r="N27" s="45"/>
      <c r="O27" s="45"/>
      <c r="P27" s="73"/>
      <c r="Q27" s="44"/>
      <c r="R27" s="27"/>
      <c r="S27" s="195"/>
      <c r="T27" s="211"/>
      <c r="U27" s="53"/>
      <c r="V27" s="96" t="s">
        <v>37</v>
      </c>
      <c r="W27" s="228">
        <v>1450</v>
      </c>
      <c r="X27" s="232"/>
    </row>
    <row r="28" spans="1:24" ht="21.75" customHeight="1">
      <c r="A28" s="44"/>
      <c r="B28" s="28"/>
      <c r="C28" s="228"/>
      <c r="D28" s="230"/>
      <c r="E28" s="44"/>
      <c r="F28" s="28"/>
      <c r="G28" s="28"/>
      <c r="H28" s="48"/>
      <c r="I28" s="44"/>
      <c r="J28" s="28"/>
      <c r="K28" s="28"/>
      <c r="L28" s="48"/>
      <c r="M28" s="66"/>
      <c r="N28" s="45"/>
      <c r="O28" s="45"/>
      <c r="P28" s="73"/>
      <c r="Q28" s="44"/>
      <c r="R28" s="27"/>
      <c r="S28" s="195"/>
      <c r="T28" s="211"/>
      <c r="U28" s="53"/>
      <c r="V28" s="96" t="s">
        <v>38</v>
      </c>
      <c r="W28" s="302" t="s">
        <v>618</v>
      </c>
      <c r="X28" s="275" t="s">
        <v>549</v>
      </c>
    </row>
    <row r="29" spans="1:24" ht="21.75" customHeight="1">
      <c r="A29" s="44"/>
      <c r="B29" s="28"/>
      <c r="C29" s="228"/>
      <c r="D29" s="230"/>
      <c r="E29" s="44"/>
      <c r="F29" s="28"/>
      <c r="G29" s="28"/>
      <c r="H29" s="48"/>
      <c r="I29" s="44"/>
      <c r="J29" s="28"/>
      <c r="K29" s="28"/>
      <c r="L29" s="48"/>
      <c r="M29" s="66"/>
      <c r="N29" s="45"/>
      <c r="O29" s="45"/>
      <c r="P29" s="73"/>
      <c r="Q29" s="44"/>
      <c r="R29" s="27"/>
      <c r="S29" s="195"/>
      <c r="T29" s="211"/>
      <c r="U29" s="53"/>
      <c r="V29" s="96" t="s">
        <v>39</v>
      </c>
      <c r="W29" s="228">
        <v>610</v>
      </c>
      <c r="X29" s="232"/>
    </row>
    <row r="30" spans="1:24" ht="21.75" customHeight="1">
      <c r="A30" s="44"/>
      <c r="B30" s="28"/>
      <c r="C30" s="228"/>
      <c r="D30" s="230"/>
      <c r="E30" s="44"/>
      <c r="F30" s="28"/>
      <c r="G30" s="28"/>
      <c r="H30" s="48"/>
      <c r="I30" s="44"/>
      <c r="J30" s="28"/>
      <c r="K30" s="28"/>
      <c r="L30" s="48"/>
      <c r="M30" s="66"/>
      <c r="N30" s="27"/>
      <c r="O30" s="27"/>
      <c r="P30" s="50"/>
      <c r="Q30" s="44"/>
      <c r="R30" s="27"/>
      <c r="S30" s="195"/>
      <c r="T30" s="211"/>
      <c r="U30" s="53"/>
      <c r="V30" s="96" t="s">
        <v>481</v>
      </c>
      <c r="W30" s="302" t="s">
        <v>618</v>
      </c>
      <c r="X30" s="275" t="s">
        <v>527</v>
      </c>
    </row>
    <row r="31" spans="1:24" ht="21.75" customHeight="1">
      <c r="A31" s="44"/>
      <c r="B31" s="28"/>
      <c r="C31" s="228"/>
      <c r="D31" s="230"/>
      <c r="E31" s="44"/>
      <c r="F31" s="28"/>
      <c r="G31" s="28"/>
      <c r="H31" s="48"/>
      <c r="I31" s="44"/>
      <c r="J31" s="28"/>
      <c r="K31" s="28"/>
      <c r="L31" s="48"/>
      <c r="M31" s="44"/>
      <c r="N31" s="27"/>
      <c r="O31" s="28"/>
      <c r="P31" s="48"/>
      <c r="Q31" s="44"/>
      <c r="R31" s="27"/>
      <c r="S31" s="195"/>
      <c r="T31" s="211"/>
      <c r="U31" s="53"/>
      <c r="V31" s="508"/>
      <c r="W31" s="226"/>
      <c r="X31" s="240"/>
    </row>
    <row r="32" spans="1:24" ht="21.75" customHeight="1">
      <c r="A32" s="44"/>
      <c r="B32" s="28"/>
      <c r="C32" s="228"/>
      <c r="D32" s="230"/>
      <c r="E32" s="44"/>
      <c r="F32" s="28"/>
      <c r="G32" s="28"/>
      <c r="H32" s="48"/>
      <c r="I32" s="44"/>
      <c r="J32" s="28"/>
      <c r="K32" s="28"/>
      <c r="L32" s="48"/>
      <c r="M32" s="44"/>
      <c r="N32" s="27"/>
      <c r="O32" s="28"/>
      <c r="P32" s="48"/>
      <c r="Q32" s="44"/>
      <c r="R32" s="27"/>
      <c r="S32" s="195"/>
      <c r="T32" s="211"/>
      <c r="U32" s="53"/>
      <c r="V32" s="96"/>
      <c r="W32" s="228"/>
      <c r="X32" s="232"/>
    </row>
    <row r="33" spans="1:24" ht="21.75" customHeight="1">
      <c r="A33" s="44"/>
      <c r="B33" s="28"/>
      <c r="C33" s="228"/>
      <c r="D33" s="230"/>
      <c r="E33" s="44"/>
      <c r="F33" s="28"/>
      <c r="G33" s="28"/>
      <c r="H33" s="48"/>
      <c r="I33" s="44"/>
      <c r="J33" s="28"/>
      <c r="K33" s="28"/>
      <c r="L33" s="48"/>
      <c r="M33" s="44"/>
      <c r="N33" s="28"/>
      <c r="O33" s="28"/>
      <c r="P33" s="48"/>
      <c r="Q33" s="44"/>
      <c r="R33" s="27"/>
      <c r="S33" s="195"/>
      <c r="T33" s="211"/>
      <c r="U33" s="53"/>
      <c r="V33" s="96"/>
      <c r="W33" s="228"/>
      <c r="X33" s="232"/>
    </row>
    <row r="34" spans="1:24" ht="21.75" customHeight="1">
      <c r="A34" s="44"/>
      <c r="B34" s="28"/>
      <c r="C34" s="228"/>
      <c r="D34" s="230"/>
      <c r="E34" s="44"/>
      <c r="F34" s="28"/>
      <c r="G34" s="28"/>
      <c r="H34" s="48"/>
      <c r="I34" s="44"/>
      <c r="J34" s="28"/>
      <c r="K34" s="28"/>
      <c r="L34" s="48"/>
      <c r="M34" s="44"/>
      <c r="N34" s="28"/>
      <c r="O34" s="28"/>
      <c r="P34" s="48"/>
      <c r="Q34" s="44"/>
      <c r="R34" s="27"/>
      <c r="S34" s="195"/>
      <c r="T34" s="211"/>
      <c r="U34" s="74"/>
      <c r="V34" s="26"/>
      <c r="W34" s="226"/>
      <c r="X34" s="230"/>
    </row>
    <row r="35" spans="1:24" ht="21.75" customHeight="1" thickBot="1">
      <c r="A35" s="324"/>
      <c r="B35" s="325"/>
      <c r="C35" s="238"/>
      <c r="D35" s="223">
        <f>D23</f>
        <v>0</v>
      </c>
      <c r="E35" s="75"/>
      <c r="F35" s="69"/>
      <c r="G35" s="69"/>
      <c r="H35" s="19"/>
      <c r="I35" s="75"/>
      <c r="J35" s="69"/>
      <c r="K35" s="69"/>
      <c r="L35" s="19"/>
      <c r="M35" s="75"/>
      <c r="N35" s="69"/>
      <c r="O35" s="69"/>
      <c r="P35" s="19"/>
      <c r="Q35" s="324"/>
      <c r="R35" s="325"/>
      <c r="S35" s="238"/>
      <c r="T35" s="223">
        <f>T23</f>
        <v>0</v>
      </c>
      <c r="U35" s="691" t="s">
        <v>474</v>
      </c>
      <c r="V35" s="692"/>
      <c r="W35" s="238">
        <f>SUM(W23:W34)</f>
        <v>5730</v>
      </c>
      <c r="X35" s="223">
        <f>SUM(X23:X33)</f>
        <v>0</v>
      </c>
    </row>
    <row r="36" spans="1:24" ht="20.25" customHeight="1" thickBot="1">
      <c r="A36" s="645">
        <v>45323</v>
      </c>
      <c r="B36" s="645"/>
      <c r="C36" s="172"/>
      <c r="D36" s="172"/>
      <c r="E36" s="56"/>
      <c r="F36" s="52"/>
      <c r="G36" s="52"/>
      <c r="H36" s="52"/>
      <c r="I36" s="56"/>
      <c r="J36" s="52"/>
      <c r="K36" s="52"/>
      <c r="L36" s="52"/>
      <c r="M36" s="56"/>
      <c r="N36" s="52"/>
      <c r="O36" s="52"/>
      <c r="P36" s="52"/>
      <c r="Q36" s="56"/>
      <c r="R36" s="52"/>
      <c r="S36" s="52"/>
      <c r="T36" s="56"/>
      <c r="U36" s="659" t="s">
        <v>350</v>
      </c>
      <c r="V36" s="690"/>
      <c r="W36" s="237">
        <f>C35+S35+W35</f>
        <v>5730</v>
      </c>
      <c r="X36" s="223">
        <f>D35+T35+X35</f>
        <v>0</v>
      </c>
    </row>
    <row r="37" spans="1:24" ht="20.25" customHeight="1">
      <c r="A37" s="77"/>
      <c r="B37" s="78"/>
      <c r="C37" s="430"/>
      <c r="D37" s="431"/>
      <c r="E37" s="78"/>
      <c r="F37" s="78"/>
      <c r="G37" s="52"/>
      <c r="H37" s="52"/>
      <c r="I37" s="56"/>
      <c r="J37" s="52"/>
      <c r="K37" s="52"/>
      <c r="L37" s="52"/>
      <c r="M37" s="56"/>
      <c r="N37" s="52"/>
      <c r="O37" s="52"/>
      <c r="P37" s="52"/>
      <c r="Q37" s="56"/>
      <c r="R37" s="52"/>
      <c r="S37" s="52"/>
      <c r="T37" s="56"/>
      <c r="U37" s="63"/>
      <c r="V37" s="63"/>
      <c r="W37" s="175"/>
      <c r="X37" s="175"/>
    </row>
    <row r="38" spans="1:23" ht="20.25" customHeight="1">
      <c r="A38" s="77"/>
      <c r="B38" s="190"/>
      <c r="C38" s="190"/>
      <c r="D38" s="190"/>
      <c r="E38" s="430"/>
      <c r="F38" s="431"/>
      <c r="O38" s="147"/>
      <c r="R38" s="331" t="s">
        <v>653</v>
      </c>
      <c r="S38" s="147" t="s">
        <v>650</v>
      </c>
      <c r="T38" s="148"/>
      <c r="U38" s="421"/>
      <c r="V38" s="149"/>
      <c r="W38" s="151"/>
    </row>
    <row r="39" spans="1:24" ht="20.25" customHeight="1">
      <c r="A39" s="79"/>
      <c r="B39" s="80"/>
      <c r="C39" s="80"/>
      <c r="D39" s="80"/>
      <c r="E39" s="168"/>
      <c r="F39" s="190"/>
      <c r="S39" s="147" t="s">
        <v>651</v>
      </c>
      <c r="V39" s="148"/>
      <c r="W39" s="80"/>
      <c r="X39" s="80"/>
    </row>
    <row r="40" spans="5:24" ht="20.25" customHeight="1">
      <c r="E40" s="79"/>
      <c r="F40" s="80"/>
      <c r="S40" s="147" t="s">
        <v>652</v>
      </c>
      <c r="W40" s="80"/>
      <c r="X40" s="80"/>
    </row>
    <row r="41" spans="21:24" ht="20.25" customHeight="1">
      <c r="U41" s="149"/>
      <c r="V41" s="151"/>
      <c r="W41" s="150"/>
      <c r="X41" s="150"/>
    </row>
    <row r="42" spans="1:24" ht="20.25" customHeight="1">
      <c r="A42" s="432"/>
      <c r="B42" s="433"/>
      <c r="C42" s="433"/>
      <c r="D42" s="433"/>
      <c r="U42" s="426"/>
      <c r="V42" s="421"/>
      <c r="W42" s="426"/>
      <c r="X42" s="426"/>
    </row>
    <row r="43" spans="1:22" ht="20.25" customHeight="1">
      <c r="A43" s="432"/>
      <c r="B43" s="433"/>
      <c r="C43" s="433"/>
      <c r="D43" s="433"/>
      <c r="E43" s="432"/>
      <c r="F43" s="433"/>
      <c r="V43" s="421"/>
    </row>
    <row r="44" spans="1:24" ht="13.5">
      <c r="A44" s="432"/>
      <c r="B44" s="433"/>
      <c r="C44" s="433"/>
      <c r="D44" s="433"/>
      <c r="E44" s="432"/>
      <c r="F44" s="433"/>
      <c r="G44" s="433"/>
      <c r="H44" s="433"/>
      <c r="I44" s="432"/>
      <c r="J44" s="433"/>
      <c r="K44" s="433"/>
      <c r="L44" s="433"/>
      <c r="M44" s="432"/>
      <c r="N44" s="433"/>
      <c r="O44" s="433"/>
      <c r="P44" s="433"/>
      <c r="Q44" s="432"/>
      <c r="R44" s="433"/>
      <c r="S44" s="433"/>
      <c r="T44" s="432"/>
      <c r="U44" s="433"/>
      <c r="V44" s="433"/>
      <c r="W44" s="433"/>
      <c r="X44" s="433"/>
    </row>
    <row r="45" spans="1:24" ht="13.5">
      <c r="A45" s="432"/>
      <c r="B45" s="433"/>
      <c r="C45" s="433"/>
      <c r="D45" s="433"/>
      <c r="E45" s="432"/>
      <c r="F45" s="433"/>
      <c r="G45" s="433"/>
      <c r="H45" s="433"/>
      <c r="I45" s="432"/>
      <c r="J45" s="433"/>
      <c r="K45" s="433"/>
      <c r="L45" s="433"/>
      <c r="M45" s="432"/>
      <c r="N45" s="433"/>
      <c r="O45" s="433"/>
      <c r="P45" s="433"/>
      <c r="Q45" s="432"/>
      <c r="R45" s="433"/>
      <c r="S45" s="433"/>
      <c r="T45" s="432"/>
      <c r="U45" s="433"/>
      <c r="V45" s="433"/>
      <c r="W45" s="433"/>
      <c r="X45" s="433"/>
    </row>
    <row r="46" spans="1:24" ht="13.5">
      <c r="A46" s="432"/>
      <c r="B46" s="433"/>
      <c r="C46" s="433"/>
      <c r="D46" s="433"/>
      <c r="E46" s="432"/>
      <c r="F46" s="433"/>
      <c r="G46" s="433"/>
      <c r="H46" s="433"/>
      <c r="I46" s="432"/>
      <c r="J46" s="433"/>
      <c r="K46" s="433"/>
      <c r="L46" s="433"/>
      <c r="M46" s="432"/>
      <c r="N46" s="433"/>
      <c r="O46" s="433"/>
      <c r="P46" s="433"/>
      <c r="Q46" s="432"/>
      <c r="R46" s="433"/>
      <c r="S46" s="433"/>
      <c r="T46" s="432"/>
      <c r="U46" s="433"/>
      <c r="V46" s="433"/>
      <c r="W46" s="433"/>
      <c r="X46" s="433"/>
    </row>
    <row r="47" spans="1:24" ht="13.5">
      <c r="A47" s="432"/>
      <c r="B47" s="433"/>
      <c r="C47" s="433"/>
      <c r="D47" s="433"/>
      <c r="E47" s="432"/>
      <c r="F47" s="433"/>
      <c r="G47" s="433"/>
      <c r="H47" s="433"/>
      <c r="I47" s="432"/>
      <c r="J47" s="433"/>
      <c r="K47" s="433"/>
      <c r="L47" s="433"/>
      <c r="M47" s="432"/>
      <c r="N47" s="433"/>
      <c r="O47" s="433"/>
      <c r="P47" s="433"/>
      <c r="Q47" s="432"/>
      <c r="R47" s="433"/>
      <c r="S47" s="433"/>
      <c r="T47" s="432"/>
      <c r="U47" s="433"/>
      <c r="V47" s="433"/>
      <c r="W47" s="433"/>
      <c r="X47" s="433"/>
    </row>
    <row r="48" spans="1:24" ht="13.5">
      <c r="A48" s="432"/>
      <c r="B48" s="433"/>
      <c r="C48" s="433"/>
      <c r="D48" s="433"/>
      <c r="E48" s="432"/>
      <c r="F48" s="433"/>
      <c r="G48" s="433"/>
      <c r="H48" s="433"/>
      <c r="I48" s="432"/>
      <c r="J48" s="433"/>
      <c r="K48" s="433"/>
      <c r="L48" s="433"/>
      <c r="M48" s="432"/>
      <c r="N48" s="433"/>
      <c r="O48" s="433"/>
      <c r="P48" s="433"/>
      <c r="Q48" s="432"/>
      <c r="R48" s="433"/>
      <c r="S48" s="433"/>
      <c r="T48" s="432"/>
      <c r="U48" s="433"/>
      <c r="V48" s="433"/>
      <c r="W48" s="433"/>
      <c r="X48" s="433"/>
    </row>
    <row r="49" spans="1:24" ht="13.5">
      <c r="A49" s="432"/>
      <c r="B49" s="433"/>
      <c r="C49" s="433"/>
      <c r="D49" s="433"/>
      <c r="E49" s="432"/>
      <c r="F49" s="433"/>
      <c r="G49" s="433"/>
      <c r="H49" s="433"/>
      <c r="I49" s="432"/>
      <c r="J49" s="433"/>
      <c r="K49" s="433"/>
      <c r="L49" s="433"/>
      <c r="M49" s="432"/>
      <c r="N49" s="433"/>
      <c r="O49" s="433"/>
      <c r="P49" s="433"/>
      <c r="Q49" s="432"/>
      <c r="R49" s="433"/>
      <c r="S49" s="433"/>
      <c r="T49" s="432"/>
      <c r="U49" s="433"/>
      <c r="V49" s="433"/>
      <c r="W49" s="433"/>
      <c r="X49" s="433"/>
    </row>
    <row r="50" spans="1:24" ht="13.5">
      <c r="A50" s="432"/>
      <c r="B50" s="433"/>
      <c r="C50" s="433"/>
      <c r="D50" s="433"/>
      <c r="E50" s="432"/>
      <c r="F50" s="433"/>
      <c r="G50" s="433"/>
      <c r="H50" s="433"/>
      <c r="I50" s="432"/>
      <c r="J50" s="433"/>
      <c r="K50" s="433"/>
      <c r="L50" s="433"/>
      <c r="M50" s="432"/>
      <c r="N50" s="433"/>
      <c r="O50" s="433"/>
      <c r="P50" s="433"/>
      <c r="Q50" s="432"/>
      <c r="R50" s="433"/>
      <c r="S50" s="433"/>
      <c r="T50" s="432"/>
      <c r="U50" s="433"/>
      <c r="V50" s="433"/>
      <c r="W50" s="433"/>
      <c r="X50" s="433"/>
    </row>
    <row r="51" spans="1:24" ht="13.5">
      <c r="A51" s="432"/>
      <c r="B51" s="433"/>
      <c r="C51" s="433"/>
      <c r="D51" s="433"/>
      <c r="E51" s="432"/>
      <c r="F51" s="433"/>
      <c r="G51" s="433"/>
      <c r="H51" s="433"/>
      <c r="I51" s="432"/>
      <c r="J51" s="433"/>
      <c r="K51" s="433"/>
      <c r="L51" s="433"/>
      <c r="M51" s="432"/>
      <c r="N51" s="433"/>
      <c r="O51" s="433"/>
      <c r="P51" s="433"/>
      <c r="Q51" s="432"/>
      <c r="R51" s="433"/>
      <c r="S51" s="433"/>
      <c r="T51" s="432"/>
      <c r="U51" s="433"/>
      <c r="V51" s="433"/>
      <c r="W51" s="433"/>
      <c r="X51" s="433"/>
    </row>
    <row r="52" spans="5:24" ht="13.5">
      <c r="E52" s="432"/>
      <c r="F52" s="433"/>
      <c r="G52" s="433"/>
      <c r="H52" s="433"/>
      <c r="I52" s="432"/>
      <c r="J52" s="433"/>
      <c r="K52" s="433"/>
      <c r="L52" s="433"/>
      <c r="M52" s="432"/>
      <c r="N52" s="433"/>
      <c r="O52" s="433"/>
      <c r="P52" s="433"/>
      <c r="Q52" s="432"/>
      <c r="R52" s="433"/>
      <c r="S52" s="433"/>
      <c r="T52" s="432"/>
      <c r="U52" s="433"/>
      <c r="V52" s="433"/>
      <c r="W52" s="433"/>
      <c r="X52" s="433"/>
    </row>
    <row r="53" spans="7:24" ht="13.5">
      <c r="G53" s="433"/>
      <c r="H53" s="433"/>
      <c r="I53" s="432"/>
      <c r="J53" s="433"/>
      <c r="K53" s="433"/>
      <c r="L53" s="433"/>
      <c r="M53" s="432"/>
      <c r="N53" s="433"/>
      <c r="O53" s="433"/>
      <c r="P53" s="433"/>
      <c r="Q53" s="432"/>
      <c r="R53" s="433"/>
      <c r="S53" s="433"/>
      <c r="T53" s="432"/>
      <c r="U53" s="433"/>
      <c r="V53" s="433"/>
      <c r="W53" s="433"/>
      <c r="X53" s="433"/>
    </row>
    <row r="54" spans="10:35" ht="13.5">
      <c r="J54" s="419"/>
      <c r="K54" s="419"/>
      <c r="M54" s="333"/>
      <c r="O54" s="419"/>
      <c r="P54" s="419"/>
      <c r="T54" s="333"/>
      <c r="V54" s="419"/>
      <c r="AB54" s="419"/>
      <c r="AC54" s="419"/>
      <c r="AI54" s="419"/>
    </row>
    <row r="55" spans="10:35" ht="13.5">
      <c r="J55" s="419"/>
      <c r="K55" s="419"/>
      <c r="M55" s="333"/>
      <c r="O55" s="419"/>
      <c r="P55" s="419"/>
      <c r="T55" s="333"/>
      <c r="V55" s="419"/>
      <c r="AB55" s="419"/>
      <c r="AC55" s="419"/>
      <c r="AI55" s="419"/>
    </row>
    <row r="56" spans="10:35" ht="13.5">
      <c r="J56" s="419"/>
      <c r="K56" s="419"/>
      <c r="M56" s="333"/>
      <c r="O56" s="419"/>
      <c r="P56" s="419"/>
      <c r="T56" s="333"/>
      <c r="V56" s="419"/>
      <c r="AB56" s="419"/>
      <c r="AC56" s="419"/>
      <c r="AI56" s="419"/>
    </row>
    <row r="57" spans="10:35" ht="13.5">
      <c r="J57" s="419"/>
      <c r="K57" s="419"/>
      <c r="M57" s="333"/>
      <c r="O57" s="419"/>
      <c r="P57" s="419"/>
      <c r="T57" s="333"/>
      <c r="V57" s="419"/>
      <c r="AB57" s="419"/>
      <c r="AC57" s="419"/>
      <c r="AI57" s="419"/>
    </row>
    <row r="58" spans="10:35" ht="13.5">
      <c r="J58" s="419"/>
      <c r="K58" s="419"/>
      <c r="M58" s="333"/>
      <c r="O58" s="419"/>
      <c r="P58" s="419"/>
      <c r="T58" s="333"/>
      <c r="V58" s="419"/>
      <c r="AB58" s="419"/>
      <c r="AC58" s="419"/>
      <c r="AI58" s="419"/>
    </row>
    <row r="59" spans="10:35" ht="13.5">
      <c r="J59" s="419"/>
      <c r="K59" s="419"/>
      <c r="M59" s="333"/>
      <c r="O59" s="419"/>
      <c r="P59" s="419"/>
      <c r="T59" s="333"/>
      <c r="V59" s="419"/>
      <c r="AB59" s="419"/>
      <c r="AC59" s="419"/>
      <c r="AI59" s="419"/>
    </row>
    <row r="60" spans="10:35" ht="13.5">
      <c r="J60" s="419"/>
      <c r="K60" s="419"/>
      <c r="M60" s="333"/>
      <c r="O60" s="419"/>
      <c r="P60" s="419"/>
      <c r="T60" s="333"/>
      <c r="V60" s="419"/>
      <c r="AB60" s="419"/>
      <c r="AC60" s="419"/>
      <c r="AI60" s="419"/>
    </row>
    <row r="61" spans="10:35" ht="13.5">
      <c r="J61" s="419"/>
      <c r="K61" s="419"/>
      <c r="M61" s="333"/>
      <c r="O61" s="419"/>
      <c r="P61" s="419"/>
      <c r="T61" s="333"/>
      <c r="V61" s="419"/>
      <c r="AB61" s="419"/>
      <c r="AC61" s="419"/>
      <c r="AI61" s="419"/>
    </row>
    <row r="62" spans="10:35" ht="13.5">
      <c r="J62" s="419"/>
      <c r="K62" s="419"/>
      <c r="M62" s="333"/>
      <c r="O62" s="419"/>
      <c r="P62" s="419"/>
      <c r="T62" s="333"/>
      <c r="V62" s="419"/>
      <c r="AB62" s="419"/>
      <c r="AC62" s="419"/>
      <c r="AI62" s="419"/>
    </row>
    <row r="63" spans="10:35" ht="13.5">
      <c r="J63" s="419"/>
      <c r="K63" s="419"/>
      <c r="M63" s="333"/>
      <c r="O63" s="419"/>
      <c r="P63" s="419"/>
      <c r="T63" s="333"/>
      <c r="V63" s="419"/>
      <c r="AB63" s="419"/>
      <c r="AC63" s="419"/>
      <c r="AI63" s="419"/>
    </row>
    <row r="64" spans="10:35" ht="13.5">
      <c r="J64" s="419"/>
      <c r="K64" s="419"/>
      <c r="M64" s="333"/>
      <c r="O64" s="419"/>
      <c r="P64" s="419"/>
      <c r="T64" s="333"/>
      <c r="V64" s="419"/>
      <c r="AB64" s="419"/>
      <c r="AC64" s="419"/>
      <c r="AI64" s="419"/>
    </row>
    <row r="65" spans="10:35" ht="13.5">
      <c r="J65" s="419"/>
      <c r="K65" s="419"/>
      <c r="M65" s="333"/>
      <c r="O65" s="419"/>
      <c r="P65" s="419"/>
      <c r="T65" s="333"/>
      <c r="V65" s="419"/>
      <c r="AB65" s="419"/>
      <c r="AC65" s="419"/>
      <c r="AI65" s="419"/>
    </row>
    <row r="66" spans="10:35" ht="13.5">
      <c r="J66" s="419"/>
      <c r="K66" s="419"/>
      <c r="M66" s="333"/>
      <c r="O66" s="419"/>
      <c r="P66" s="419"/>
      <c r="T66" s="333"/>
      <c r="V66" s="419"/>
      <c r="AB66" s="419"/>
      <c r="AC66" s="419"/>
      <c r="AI66" s="419"/>
    </row>
    <row r="67" spans="10:35" ht="13.5">
      <c r="J67" s="419"/>
      <c r="K67" s="419"/>
      <c r="M67" s="333"/>
      <c r="O67" s="419"/>
      <c r="P67" s="419"/>
      <c r="T67" s="333"/>
      <c r="V67" s="419"/>
      <c r="AB67" s="419"/>
      <c r="AC67" s="419"/>
      <c r="AI67" s="419"/>
    </row>
    <row r="68" spans="10:35" ht="13.5">
      <c r="J68" s="419"/>
      <c r="K68" s="419"/>
      <c r="M68" s="333"/>
      <c r="O68" s="419"/>
      <c r="P68" s="419"/>
      <c r="T68" s="333"/>
      <c r="V68" s="419"/>
      <c r="AB68" s="419"/>
      <c r="AC68" s="419"/>
      <c r="AI68" s="419"/>
    </row>
    <row r="69" spans="10:35" ht="13.5">
      <c r="J69" s="419"/>
      <c r="K69" s="419"/>
      <c r="M69" s="333"/>
      <c r="O69" s="419"/>
      <c r="P69" s="419"/>
      <c r="T69" s="333"/>
      <c r="V69" s="419"/>
      <c r="AB69" s="419"/>
      <c r="AC69" s="419"/>
      <c r="AI69" s="419"/>
    </row>
    <row r="70" spans="10:35" ht="13.5">
      <c r="J70" s="419"/>
      <c r="K70" s="419"/>
      <c r="M70" s="333"/>
      <c r="O70" s="419"/>
      <c r="P70" s="419"/>
      <c r="T70" s="333"/>
      <c r="V70" s="419"/>
      <c r="AB70" s="419"/>
      <c r="AC70" s="419"/>
      <c r="AI70" s="419"/>
    </row>
    <row r="71" spans="10:35" ht="13.5">
      <c r="J71" s="419"/>
      <c r="K71" s="419"/>
      <c r="M71" s="333"/>
      <c r="O71" s="419"/>
      <c r="P71" s="419"/>
      <c r="T71" s="333"/>
      <c r="V71" s="419"/>
      <c r="AB71" s="419"/>
      <c r="AC71" s="419"/>
      <c r="AI71" s="419"/>
    </row>
    <row r="72" spans="10:35" ht="13.5">
      <c r="J72" s="419"/>
      <c r="K72" s="419"/>
      <c r="M72" s="333"/>
      <c r="O72" s="419"/>
      <c r="P72" s="419"/>
      <c r="T72" s="333"/>
      <c r="V72" s="419"/>
      <c r="AB72" s="419"/>
      <c r="AC72" s="419"/>
      <c r="AI72" s="419"/>
    </row>
    <row r="73" spans="10:35" ht="13.5">
      <c r="J73" s="419"/>
      <c r="K73" s="419"/>
      <c r="M73" s="333"/>
      <c r="O73" s="419"/>
      <c r="P73" s="419"/>
      <c r="T73" s="333"/>
      <c r="V73" s="419"/>
      <c r="AB73" s="419"/>
      <c r="AC73" s="419"/>
      <c r="AI73" s="419"/>
    </row>
    <row r="74" spans="10:35" ht="13.5">
      <c r="J74" s="419"/>
      <c r="K74" s="419"/>
      <c r="M74" s="333"/>
      <c r="O74" s="419"/>
      <c r="P74" s="419"/>
      <c r="T74" s="333"/>
      <c r="V74" s="419"/>
      <c r="AB74" s="419"/>
      <c r="AC74" s="419"/>
      <c r="AI74" s="419"/>
    </row>
  </sheetData>
  <sheetProtection/>
  <mergeCells count="36">
    <mergeCell ref="A11:B11"/>
    <mergeCell ref="A4:B4"/>
    <mergeCell ref="D4:E4"/>
    <mergeCell ref="F4:I4"/>
    <mergeCell ref="W4:X4"/>
    <mergeCell ref="A6:D6"/>
    <mergeCell ref="E6:H6"/>
    <mergeCell ref="M6:P6"/>
    <mergeCell ref="Q6:T6"/>
    <mergeCell ref="W1:X1"/>
    <mergeCell ref="A3:B3"/>
    <mergeCell ref="D3:E3"/>
    <mergeCell ref="F3:I3"/>
    <mergeCell ref="K3:N3"/>
    <mergeCell ref="P3:Q3"/>
    <mergeCell ref="S3:U3"/>
    <mergeCell ref="A2:B2"/>
    <mergeCell ref="F1:I1"/>
    <mergeCell ref="Q18:R18"/>
    <mergeCell ref="Q19:R19"/>
    <mergeCell ref="K4:N4"/>
    <mergeCell ref="P4:U4"/>
    <mergeCell ref="I6:L6"/>
    <mergeCell ref="D2:E2"/>
    <mergeCell ref="F2:I2"/>
    <mergeCell ref="U6:X6"/>
    <mergeCell ref="U36:V36"/>
    <mergeCell ref="U35:V35"/>
    <mergeCell ref="A36:B36"/>
    <mergeCell ref="Q11:R11"/>
    <mergeCell ref="A12:C13"/>
    <mergeCell ref="A19:C21"/>
    <mergeCell ref="U12:V12"/>
    <mergeCell ref="U19:V19"/>
    <mergeCell ref="U18:V18"/>
    <mergeCell ref="A18:B18"/>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1:AZ68"/>
  <sheetViews>
    <sheetView zoomScale="65" zoomScaleNormal="65" zoomScalePageLayoutView="0" workbookViewId="0" topLeftCell="A1">
      <selection activeCell="A40" sqref="A40"/>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6:24" ht="40.5" customHeight="1">
      <c r="F1" s="672" t="s">
        <v>251</v>
      </c>
      <c r="G1" s="672"/>
      <c r="H1" s="672"/>
      <c r="I1" s="672"/>
      <c r="W1" s="682" t="s">
        <v>515</v>
      </c>
      <c r="X1" s="682"/>
    </row>
    <row r="2" spans="1:14" ht="40.5" customHeight="1">
      <c r="A2" s="656" t="s">
        <v>552</v>
      </c>
      <c r="B2" s="656"/>
      <c r="D2" s="673" t="s">
        <v>357</v>
      </c>
      <c r="E2" s="674"/>
      <c r="F2" s="676">
        <f>'合計表'!E3</f>
        <v>0</v>
      </c>
      <c r="G2" s="677"/>
      <c r="H2" s="677"/>
      <c r="I2" s="678"/>
      <c r="J2" s="6"/>
      <c r="K2" s="420"/>
      <c r="L2" s="420"/>
      <c r="M2" s="420"/>
      <c r="N2" s="420"/>
    </row>
    <row r="3" spans="1:21"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539</v>
      </c>
      <c r="P3" s="676">
        <f>'合計表'!P4</f>
        <v>0</v>
      </c>
      <c r="Q3" s="678"/>
      <c r="R3" s="3" t="s">
        <v>358</v>
      </c>
      <c r="S3" s="676">
        <f>'北信１'!S3</f>
        <v>0</v>
      </c>
      <c r="T3" s="677"/>
      <c r="U3" s="678"/>
    </row>
    <row r="4" spans="1:24" ht="40.5" customHeight="1" thickBot="1">
      <c r="A4" s="670" t="s">
        <v>553</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X13+X26+X38</f>
        <v>0</v>
      </c>
      <c r="X4" s="683"/>
    </row>
    <row r="5" ht="9" customHeight="1" thickBot="1"/>
    <row r="6" spans="1:24" ht="21.75" customHeight="1" thickBot="1">
      <c r="A6" s="653" t="s">
        <v>520</v>
      </c>
      <c r="B6" s="654"/>
      <c r="C6" s="654"/>
      <c r="D6" s="655"/>
      <c r="E6" s="653" t="s">
        <v>521</v>
      </c>
      <c r="F6" s="654"/>
      <c r="G6" s="654"/>
      <c r="H6" s="655"/>
      <c r="I6" s="653" t="s">
        <v>522</v>
      </c>
      <c r="J6" s="654"/>
      <c r="K6" s="654"/>
      <c r="L6" s="655"/>
      <c r="M6" s="653" t="s">
        <v>523</v>
      </c>
      <c r="N6" s="654"/>
      <c r="O6" s="654"/>
      <c r="P6" s="655"/>
      <c r="Q6" s="653" t="s">
        <v>524</v>
      </c>
      <c r="R6" s="654"/>
      <c r="S6" s="654"/>
      <c r="T6" s="655"/>
      <c r="U6" s="653" t="s">
        <v>541</v>
      </c>
      <c r="V6" s="654"/>
      <c r="W6" s="654"/>
      <c r="X6" s="655"/>
    </row>
    <row r="7" spans="1:24" ht="21.75" customHeight="1">
      <c r="A7" s="67" t="s">
        <v>263</v>
      </c>
      <c r="B7" s="25" t="s">
        <v>542</v>
      </c>
      <c r="C7" s="25" t="s">
        <v>264</v>
      </c>
      <c r="D7" s="81" t="s">
        <v>265</v>
      </c>
      <c r="E7" s="67" t="s">
        <v>263</v>
      </c>
      <c r="F7" s="25" t="s">
        <v>542</v>
      </c>
      <c r="G7" s="25" t="s">
        <v>264</v>
      </c>
      <c r="H7" s="81" t="s">
        <v>265</v>
      </c>
      <c r="I7" s="67" t="s">
        <v>263</v>
      </c>
      <c r="J7" s="25" t="s">
        <v>542</v>
      </c>
      <c r="K7" s="25" t="s">
        <v>264</v>
      </c>
      <c r="L7" s="81" t="s">
        <v>265</v>
      </c>
      <c r="M7" s="67" t="s">
        <v>263</v>
      </c>
      <c r="N7" s="25" t="s">
        <v>542</v>
      </c>
      <c r="O7" s="25" t="s">
        <v>264</v>
      </c>
      <c r="P7" s="81" t="s">
        <v>265</v>
      </c>
      <c r="Q7" s="67" t="s">
        <v>263</v>
      </c>
      <c r="R7" s="25" t="s">
        <v>542</v>
      </c>
      <c r="S7" s="25" t="s">
        <v>466</v>
      </c>
      <c r="T7" s="83" t="s">
        <v>467</v>
      </c>
      <c r="U7" s="84" t="s">
        <v>526</v>
      </c>
      <c r="V7" s="68" t="s">
        <v>468</v>
      </c>
      <c r="W7" s="65" t="s">
        <v>469</v>
      </c>
      <c r="X7" s="38" t="s">
        <v>467</v>
      </c>
    </row>
    <row r="8" spans="1:24" ht="21.75" customHeight="1">
      <c r="A8" s="66"/>
      <c r="B8" s="27"/>
      <c r="C8" s="27"/>
      <c r="D8" s="50"/>
      <c r="E8" s="66"/>
      <c r="F8" s="27"/>
      <c r="G8" s="27"/>
      <c r="H8" s="50"/>
      <c r="I8" s="66"/>
      <c r="J8" s="27"/>
      <c r="K8" s="27"/>
      <c r="L8" s="50"/>
      <c r="M8" s="66"/>
      <c r="N8" s="27"/>
      <c r="O8" s="27"/>
      <c r="P8" s="50"/>
      <c r="Q8" s="66"/>
      <c r="R8" s="27"/>
      <c r="S8" s="27"/>
      <c r="T8" s="50"/>
      <c r="U8" s="51"/>
      <c r="V8" s="555" t="s">
        <v>43</v>
      </c>
      <c r="W8" s="547">
        <v>2150</v>
      </c>
      <c r="X8" s="232"/>
    </row>
    <row r="9" spans="1:24" ht="21.75" customHeight="1">
      <c r="A9" s="66"/>
      <c r="B9" s="27"/>
      <c r="C9" s="27"/>
      <c r="D9" s="50"/>
      <c r="E9" s="66"/>
      <c r="F9" s="27"/>
      <c r="G9" s="27"/>
      <c r="H9" s="50"/>
      <c r="I9" s="66"/>
      <c r="J9" s="27"/>
      <c r="K9" s="27"/>
      <c r="L9" s="50"/>
      <c r="M9" s="66"/>
      <c r="N9" s="27"/>
      <c r="O9" s="27"/>
      <c r="P9" s="50"/>
      <c r="Q9" s="66"/>
      <c r="R9" s="27"/>
      <c r="S9" s="27"/>
      <c r="T9" s="73"/>
      <c r="U9" s="51"/>
      <c r="V9" s="555" t="s">
        <v>44</v>
      </c>
      <c r="W9" s="547">
        <v>6490</v>
      </c>
      <c r="X9" s="232"/>
    </row>
    <row r="10" spans="1:24" ht="21.75" customHeight="1">
      <c r="A10" s="66"/>
      <c r="B10" s="27"/>
      <c r="C10" s="27"/>
      <c r="D10" s="50"/>
      <c r="E10" s="66"/>
      <c r="F10" s="27"/>
      <c r="G10" s="27"/>
      <c r="H10" s="50"/>
      <c r="I10" s="66"/>
      <c r="J10" s="27"/>
      <c r="K10" s="27"/>
      <c r="L10" s="50"/>
      <c r="M10" s="66"/>
      <c r="N10" s="27"/>
      <c r="O10" s="27"/>
      <c r="P10" s="50"/>
      <c r="Q10" s="66"/>
      <c r="R10" s="27"/>
      <c r="S10" s="27"/>
      <c r="T10" s="73"/>
      <c r="U10" s="51"/>
      <c r="V10" s="555" t="s">
        <v>45</v>
      </c>
      <c r="W10" s="547">
        <v>1560</v>
      </c>
      <c r="X10" s="232"/>
    </row>
    <row r="11" spans="1:24" ht="21.75" customHeight="1">
      <c r="A11" s="66"/>
      <c r="B11" s="45"/>
      <c r="C11" s="27"/>
      <c r="D11" s="50"/>
      <c r="E11" s="66"/>
      <c r="F11" s="27"/>
      <c r="G11" s="27"/>
      <c r="H11" s="50"/>
      <c r="I11" s="66"/>
      <c r="J11" s="27"/>
      <c r="K11" s="27"/>
      <c r="L11" s="50"/>
      <c r="M11" s="66"/>
      <c r="N11" s="27"/>
      <c r="O11" s="27"/>
      <c r="P11" s="50"/>
      <c r="Q11" s="86"/>
      <c r="R11" s="27"/>
      <c r="S11" s="27"/>
      <c r="T11" s="73"/>
      <c r="U11" s="51"/>
      <c r="V11" s="303" t="s">
        <v>58</v>
      </c>
      <c r="W11" s="556">
        <v>1040</v>
      </c>
      <c r="X11" s="240"/>
    </row>
    <row r="12" spans="1:24" ht="21.75" customHeight="1" thickBot="1">
      <c r="A12" s="87"/>
      <c r="B12" s="62"/>
      <c r="C12" s="62"/>
      <c r="D12" s="40"/>
      <c r="E12" s="87"/>
      <c r="F12" s="62"/>
      <c r="G12" s="62"/>
      <c r="H12" s="40"/>
      <c r="I12" s="87"/>
      <c r="J12" s="62"/>
      <c r="K12" s="62"/>
      <c r="L12" s="40"/>
      <c r="M12" s="87"/>
      <c r="N12" s="62"/>
      <c r="O12" s="62"/>
      <c r="P12" s="40"/>
      <c r="Q12" s="87"/>
      <c r="R12" s="62"/>
      <c r="S12" s="62"/>
      <c r="T12" s="88"/>
      <c r="U12" s="691" t="s">
        <v>474</v>
      </c>
      <c r="V12" s="705"/>
      <c r="W12" s="554">
        <f>SUM(W8:W11)</f>
        <v>11240</v>
      </c>
      <c r="X12" s="223">
        <f>SUM(X8:X11)</f>
        <v>0</v>
      </c>
    </row>
    <row r="13" spans="1:24" ht="21.75" customHeight="1" thickBot="1">
      <c r="A13" s="693" t="s">
        <v>554</v>
      </c>
      <c r="B13" s="694"/>
      <c r="C13" s="695"/>
      <c r="D13" s="63"/>
      <c r="E13" s="63"/>
      <c r="F13" s="63"/>
      <c r="G13" s="63"/>
      <c r="H13" s="63"/>
      <c r="I13" s="63"/>
      <c r="J13" s="63"/>
      <c r="K13" s="63"/>
      <c r="L13" s="63"/>
      <c r="M13" s="70"/>
      <c r="N13" s="63"/>
      <c r="O13" s="63"/>
      <c r="P13" s="63"/>
      <c r="Q13" s="70"/>
      <c r="R13" s="63"/>
      <c r="S13" s="63"/>
      <c r="T13" s="70"/>
      <c r="U13" s="659" t="s">
        <v>350</v>
      </c>
      <c r="V13" s="690"/>
      <c r="W13" s="235">
        <f>SUM(W12)</f>
        <v>11240</v>
      </c>
      <c r="X13" s="223">
        <f>X12</f>
        <v>0</v>
      </c>
    </row>
    <row r="14" spans="1:24" ht="21.75" customHeight="1" thickBot="1">
      <c r="A14" s="699"/>
      <c r="B14" s="700"/>
      <c r="C14" s="701"/>
      <c r="D14" s="427"/>
      <c r="E14" s="427"/>
      <c r="F14" s="427"/>
      <c r="G14" s="427"/>
      <c r="H14" s="427"/>
      <c r="I14" s="427"/>
      <c r="J14" s="427"/>
      <c r="K14" s="428"/>
      <c r="L14" s="428"/>
      <c r="M14" s="429"/>
      <c r="N14" s="428"/>
      <c r="O14" s="428"/>
      <c r="P14" s="428"/>
      <c r="Q14" s="429"/>
      <c r="R14" s="427"/>
      <c r="S14" s="428"/>
      <c r="T14" s="429" t="s">
        <v>555</v>
      </c>
      <c r="U14" s="428"/>
      <c r="V14" s="427"/>
      <c r="W14" s="428"/>
      <c r="X14" s="427"/>
    </row>
    <row r="15" spans="1:24" ht="21.75" customHeight="1" hidden="1" thickBot="1">
      <c r="A15" s="696"/>
      <c r="B15" s="697"/>
      <c r="C15" s="698"/>
      <c r="D15" s="427"/>
      <c r="E15" s="434"/>
      <c r="F15" s="427"/>
      <c r="G15" s="427"/>
      <c r="H15" s="427"/>
      <c r="I15" s="434"/>
      <c r="J15" s="427"/>
      <c r="K15" s="427"/>
      <c r="L15" s="427"/>
      <c r="M15" s="434"/>
      <c r="N15" s="427"/>
      <c r="O15" s="427"/>
      <c r="P15" s="427"/>
      <c r="Q15" s="434"/>
      <c r="R15" s="427"/>
      <c r="S15" s="427"/>
      <c r="T15" s="434"/>
      <c r="U15" s="427"/>
      <c r="V15" s="427"/>
      <c r="W15" s="427"/>
      <c r="X15" s="427"/>
    </row>
    <row r="16" spans="1:52" ht="21.75" customHeight="1">
      <c r="A16" s="34" t="s">
        <v>544</v>
      </c>
      <c r="B16" s="64" t="s">
        <v>465</v>
      </c>
      <c r="C16" s="64" t="s">
        <v>469</v>
      </c>
      <c r="D16" s="38" t="s">
        <v>467</v>
      </c>
      <c r="E16" s="34" t="s">
        <v>546</v>
      </c>
      <c r="F16" s="64" t="s">
        <v>465</v>
      </c>
      <c r="G16" s="64" t="s">
        <v>469</v>
      </c>
      <c r="H16" s="38" t="s">
        <v>467</v>
      </c>
      <c r="I16" s="34" t="s">
        <v>546</v>
      </c>
      <c r="J16" s="64" t="s">
        <v>465</v>
      </c>
      <c r="K16" s="64" t="s">
        <v>469</v>
      </c>
      <c r="L16" s="38" t="s">
        <v>467</v>
      </c>
      <c r="M16" s="34" t="s">
        <v>546</v>
      </c>
      <c r="N16" s="64" t="s">
        <v>465</v>
      </c>
      <c r="O16" s="64" t="s">
        <v>469</v>
      </c>
      <c r="P16" s="38" t="s">
        <v>467</v>
      </c>
      <c r="Q16" s="34" t="s">
        <v>546</v>
      </c>
      <c r="R16" s="64" t="s">
        <v>465</v>
      </c>
      <c r="S16" s="64" t="s">
        <v>469</v>
      </c>
      <c r="T16" s="90" t="s">
        <v>467</v>
      </c>
      <c r="U16" s="59" t="s">
        <v>546</v>
      </c>
      <c r="V16" s="65" t="s">
        <v>465</v>
      </c>
      <c r="W16" s="65" t="s">
        <v>469</v>
      </c>
      <c r="X16" s="38" t="s">
        <v>467</v>
      </c>
      <c r="Y16" s="427"/>
      <c r="Z16" s="434"/>
      <c r="AA16" s="434"/>
      <c r="AB16" s="427"/>
      <c r="AC16" s="427"/>
      <c r="AD16" s="427"/>
      <c r="AE16" s="434"/>
      <c r="AF16" s="434"/>
      <c r="AG16" s="427"/>
      <c r="AH16" s="427"/>
      <c r="AI16" s="427"/>
      <c r="AJ16" s="434"/>
      <c r="AK16" s="434"/>
      <c r="AL16" s="427"/>
      <c r="AM16" s="427"/>
      <c r="AN16" s="427"/>
      <c r="AO16" s="434"/>
      <c r="AP16" s="434"/>
      <c r="AQ16" s="427"/>
      <c r="AR16" s="427"/>
      <c r="AS16" s="427"/>
      <c r="AT16" s="434"/>
      <c r="AU16" s="434"/>
      <c r="AV16" s="427"/>
      <c r="AW16" s="427"/>
      <c r="AX16" s="427"/>
      <c r="AY16" s="434"/>
      <c r="AZ16" s="427"/>
    </row>
    <row r="17" spans="1:24" ht="21.75" customHeight="1">
      <c r="A17" s="66"/>
      <c r="B17" s="27"/>
      <c r="C17" s="27"/>
      <c r="D17" s="50"/>
      <c r="E17" s="66"/>
      <c r="F17" s="27"/>
      <c r="G17" s="27"/>
      <c r="H17" s="50"/>
      <c r="I17" s="66"/>
      <c r="J17" s="27"/>
      <c r="K17" s="27"/>
      <c r="L17" s="50"/>
      <c r="M17" s="66"/>
      <c r="N17" s="27"/>
      <c r="O17" s="27"/>
      <c r="P17" s="50"/>
      <c r="Q17" s="66"/>
      <c r="R17" s="27"/>
      <c r="S17" s="27"/>
      <c r="T17" s="73"/>
      <c r="U17" s="51"/>
      <c r="V17" s="323" t="s">
        <v>46</v>
      </c>
      <c r="W17" s="547">
        <v>970</v>
      </c>
      <c r="X17" s="232"/>
    </row>
    <row r="18" spans="1:24" ht="21.75" customHeight="1">
      <c r="A18" s="66"/>
      <c r="B18" s="45"/>
      <c r="C18" s="27"/>
      <c r="D18" s="50"/>
      <c r="E18" s="66"/>
      <c r="F18" s="27"/>
      <c r="G18" s="27"/>
      <c r="H18" s="50"/>
      <c r="I18" s="66"/>
      <c r="J18" s="27"/>
      <c r="K18" s="27"/>
      <c r="L18" s="50"/>
      <c r="M18" s="66"/>
      <c r="N18" s="27"/>
      <c r="O18" s="27"/>
      <c r="P18" s="50"/>
      <c r="Q18" s="66"/>
      <c r="R18" s="45"/>
      <c r="S18" s="27"/>
      <c r="T18" s="73"/>
      <c r="U18" s="51"/>
      <c r="V18" s="323" t="s">
        <v>47</v>
      </c>
      <c r="W18" s="547">
        <v>380</v>
      </c>
      <c r="X18" s="232"/>
    </row>
    <row r="19" spans="1:24" ht="21.75" customHeight="1">
      <c r="A19" s="66"/>
      <c r="B19" s="45"/>
      <c r="C19" s="27"/>
      <c r="D19" s="50"/>
      <c r="E19" s="66"/>
      <c r="F19" s="27"/>
      <c r="G19" s="27"/>
      <c r="H19" s="50"/>
      <c r="I19" s="66"/>
      <c r="J19" s="27"/>
      <c r="K19" s="27"/>
      <c r="L19" s="50"/>
      <c r="M19" s="66"/>
      <c r="N19" s="27"/>
      <c r="O19" s="27"/>
      <c r="P19" s="50"/>
      <c r="Q19" s="66"/>
      <c r="R19" s="45"/>
      <c r="S19" s="27"/>
      <c r="T19" s="73"/>
      <c r="U19" s="51"/>
      <c r="V19" s="555" t="s">
        <v>48</v>
      </c>
      <c r="W19" s="547">
        <v>1800</v>
      </c>
      <c r="X19" s="232"/>
    </row>
    <row r="20" spans="1:24" ht="21.75" customHeight="1">
      <c r="A20" s="66"/>
      <c r="B20" s="45"/>
      <c r="C20" s="27"/>
      <c r="D20" s="50"/>
      <c r="E20" s="66"/>
      <c r="F20" s="27"/>
      <c r="G20" s="27"/>
      <c r="H20" s="50"/>
      <c r="I20" s="66"/>
      <c r="J20" s="27"/>
      <c r="K20" s="27"/>
      <c r="L20" s="50"/>
      <c r="M20" s="66"/>
      <c r="N20" s="27"/>
      <c r="O20" s="27"/>
      <c r="P20" s="50"/>
      <c r="Q20" s="66"/>
      <c r="R20" s="27"/>
      <c r="S20" s="27"/>
      <c r="T20" s="73"/>
      <c r="U20" s="51"/>
      <c r="V20" s="555" t="s">
        <v>49</v>
      </c>
      <c r="W20" s="302" t="s">
        <v>527</v>
      </c>
      <c r="X20" s="268" t="s">
        <v>658</v>
      </c>
    </row>
    <row r="21" spans="1:24" ht="21.75" customHeight="1">
      <c r="A21" s="66"/>
      <c r="B21" s="45"/>
      <c r="C21" s="27"/>
      <c r="D21" s="50"/>
      <c r="E21" s="66"/>
      <c r="F21" s="27"/>
      <c r="G21" s="27"/>
      <c r="H21" s="50"/>
      <c r="I21" s="66"/>
      <c r="J21" s="27"/>
      <c r="K21" s="27"/>
      <c r="L21" s="50"/>
      <c r="M21" s="66"/>
      <c r="N21" s="27"/>
      <c r="O21" s="27"/>
      <c r="P21" s="50"/>
      <c r="Q21" s="66"/>
      <c r="R21" s="27"/>
      <c r="S21" s="27"/>
      <c r="T21" s="73"/>
      <c r="U21" s="51"/>
      <c r="V21" s="555" t="s">
        <v>677</v>
      </c>
      <c r="W21" s="547">
        <v>1330</v>
      </c>
      <c r="X21" s="232"/>
    </row>
    <row r="22" spans="1:24" ht="21.75" customHeight="1">
      <c r="A22" s="66"/>
      <c r="B22" s="45"/>
      <c r="C22" s="27"/>
      <c r="D22" s="50"/>
      <c r="E22" s="66"/>
      <c r="F22" s="27"/>
      <c r="G22" s="27"/>
      <c r="H22" s="50"/>
      <c r="I22" s="66"/>
      <c r="J22" s="27"/>
      <c r="K22" s="27"/>
      <c r="L22" s="50"/>
      <c r="M22" s="66"/>
      <c r="N22" s="27"/>
      <c r="O22" s="27"/>
      <c r="P22" s="50"/>
      <c r="Q22" s="66"/>
      <c r="R22" s="27"/>
      <c r="S22" s="27"/>
      <c r="T22" s="73"/>
      <c r="U22" s="51"/>
      <c r="V22" s="323" t="s">
        <v>50</v>
      </c>
      <c r="W22" s="547">
        <v>270</v>
      </c>
      <c r="X22" s="232"/>
    </row>
    <row r="23" spans="1:24" ht="21.75" customHeight="1">
      <c r="A23" s="66"/>
      <c r="B23" s="27"/>
      <c r="C23" s="27"/>
      <c r="D23" s="50"/>
      <c r="E23" s="66"/>
      <c r="F23" s="27"/>
      <c r="G23" s="27"/>
      <c r="H23" s="50"/>
      <c r="I23" s="66"/>
      <c r="J23" s="27"/>
      <c r="K23" s="27"/>
      <c r="L23" s="50"/>
      <c r="M23" s="66"/>
      <c r="N23" s="27"/>
      <c r="O23" s="27"/>
      <c r="P23" s="50"/>
      <c r="Q23" s="66"/>
      <c r="R23" s="27"/>
      <c r="S23" s="27"/>
      <c r="T23" s="73"/>
      <c r="U23" s="51"/>
      <c r="V23" s="323" t="s">
        <v>51</v>
      </c>
      <c r="W23" s="547">
        <v>1400</v>
      </c>
      <c r="X23" s="232"/>
    </row>
    <row r="24" spans="1:24" ht="21.75" customHeight="1">
      <c r="A24" s="66"/>
      <c r="B24" s="27"/>
      <c r="C24" s="27"/>
      <c r="D24" s="50"/>
      <c r="E24" s="66"/>
      <c r="F24" s="27"/>
      <c r="G24" s="27"/>
      <c r="H24" s="50"/>
      <c r="I24" s="66"/>
      <c r="J24" s="27"/>
      <c r="K24" s="27"/>
      <c r="L24" s="50"/>
      <c r="M24" s="66"/>
      <c r="N24" s="27"/>
      <c r="O24" s="27"/>
      <c r="P24" s="50"/>
      <c r="Q24" s="66"/>
      <c r="R24" s="27"/>
      <c r="S24" s="27"/>
      <c r="T24" s="73"/>
      <c r="U24" s="86"/>
      <c r="V24" s="25"/>
      <c r="W24" s="226"/>
      <c r="X24" s="230"/>
    </row>
    <row r="25" spans="1:24" ht="21.75" customHeight="1" thickBot="1">
      <c r="A25" s="87"/>
      <c r="B25" s="62"/>
      <c r="C25" s="62"/>
      <c r="D25" s="40"/>
      <c r="E25" s="87"/>
      <c r="F25" s="62"/>
      <c r="G25" s="62"/>
      <c r="H25" s="40"/>
      <c r="I25" s="87"/>
      <c r="J25" s="62"/>
      <c r="K25" s="62"/>
      <c r="L25" s="40"/>
      <c r="M25" s="87"/>
      <c r="N25" s="62"/>
      <c r="O25" s="62"/>
      <c r="P25" s="40"/>
      <c r="Q25" s="87"/>
      <c r="R25" s="62"/>
      <c r="S25" s="62"/>
      <c r="T25" s="88"/>
      <c r="U25" s="691" t="s">
        <v>474</v>
      </c>
      <c r="V25" s="692"/>
      <c r="W25" s="238">
        <f>SUM(W17:W24)</f>
        <v>6150</v>
      </c>
      <c r="X25" s="223">
        <f>SUM(X17:X23)</f>
        <v>0</v>
      </c>
    </row>
    <row r="26" spans="1:24" ht="21.75" customHeight="1" thickBot="1">
      <c r="A26" s="693" t="s">
        <v>323</v>
      </c>
      <c r="B26" s="694"/>
      <c r="C26" s="695"/>
      <c r="D26" s="63"/>
      <c r="E26" s="70"/>
      <c r="F26" s="63"/>
      <c r="G26" s="63"/>
      <c r="H26" s="63"/>
      <c r="I26" s="70"/>
      <c r="J26" s="63"/>
      <c r="K26" s="63"/>
      <c r="L26" s="63"/>
      <c r="M26" s="70"/>
      <c r="N26" s="70"/>
      <c r="O26" s="63"/>
      <c r="P26" s="63"/>
      <c r="Q26" s="70"/>
      <c r="R26" s="63"/>
      <c r="S26" s="63"/>
      <c r="T26" s="70"/>
      <c r="U26" s="659" t="s">
        <v>350</v>
      </c>
      <c r="V26" s="690"/>
      <c r="W26" s="235">
        <f>SUM(W25)</f>
        <v>6150</v>
      </c>
      <c r="X26" s="223">
        <f>X25</f>
        <v>0</v>
      </c>
    </row>
    <row r="27" spans="1:24" ht="21.75" customHeight="1" thickBot="1">
      <c r="A27" s="699"/>
      <c r="B27" s="700"/>
      <c r="C27" s="701"/>
      <c r="D27" s="428"/>
      <c r="E27" s="429"/>
      <c r="F27" s="428"/>
      <c r="G27" s="428"/>
      <c r="H27" s="428"/>
      <c r="I27" s="429"/>
      <c r="J27" s="428"/>
      <c r="K27" s="428"/>
      <c r="L27" s="428"/>
      <c r="M27" s="434"/>
      <c r="N27" s="434"/>
      <c r="O27" s="8"/>
      <c r="P27" s="8"/>
      <c r="Q27" s="429"/>
      <c r="R27" s="427"/>
      <c r="S27" s="428"/>
      <c r="T27" s="429"/>
      <c r="U27" s="428"/>
      <c r="V27" s="427"/>
      <c r="W27" s="428"/>
      <c r="X27" s="427"/>
    </row>
    <row r="28" spans="1:24" ht="21.75" customHeight="1" hidden="1" thickBot="1">
      <c r="A28" s="696"/>
      <c r="B28" s="697"/>
      <c r="C28" s="698"/>
      <c r="D28" s="428"/>
      <c r="E28" s="429"/>
      <c r="F28" s="428"/>
      <c r="G28" s="428"/>
      <c r="H28" s="428"/>
      <c r="I28" s="429"/>
      <c r="J28" s="428"/>
      <c r="K28" s="428"/>
      <c r="L28" s="428"/>
      <c r="M28" s="434"/>
      <c r="N28" s="434"/>
      <c r="O28" s="8"/>
      <c r="P28" s="8"/>
      <c r="Q28" s="429"/>
      <c r="R28" s="427"/>
      <c r="S28" s="428"/>
      <c r="T28" s="429"/>
      <c r="U28" s="428"/>
      <c r="V28" s="427"/>
      <c r="W28" s="428"/>
      <c r="X28" s="427"/>
    </row>
    <row r="29" spans="1:24" ht="21.75" customHeight="1">
      <c r="A29" s="34" t="s">
        <v>544</v>
      </c>
      <c r="B29" s="64" t="s">
        <v>465</v>
      </c>
      <c r="C29" s="64" t="s">
        <v>469</v>
      </c>
      <c r="D29" s="38" t="s">
        <v>467</v>
      </c>
      <c r="E29" s="34" t="s">
        <v>546</v>
      </c>
      <c r="F29" s="64" t="s">
        <v>465</v>
      </c>
      <c r="G29" s="64" t="s">
        <v>469</v>
      </c>
      <c r="H29" s="38" t="s">
        <v>467</v>
      </c>
      <c r="I29" s="34" t="s">
        <v>546</v>
      </c>
      <c r="J29" s="64" t="s">
        <v>465</v>
      </c>
      <c r="K29" s="64" t="s">
        <v>469</v>
      </c>
      <c r="L29" s="38" t="s">
        <v>467</v>
      </c>
      <c r="M29" s="34" t="s">
        <v>546</v>
      </c>
      <c r="N29" s="64" t="s">
        <v>465</v>
      </c>
      <c r="O29" s="64" t="s">
        <v>469</v>
      </c>
      <c r="P29" s="38" t="s">
        <v>467</v>
      </c>
      <c r="Q29" s="34" t="s">
        <v>546</v>
      </c>
      <c r="R29" s="64" t="s">
        <v>465</v>
      </c>
      <c r="S29" s="64" t="s">
        <v>469</v>
      </c>
      <c r="T29" s="90" t="s">
        <v>467</v>
      </c>
      <c r="U29" s="59" t="s">
        <v>546</v>
      </c>
      <c r="V29" s="65" t="s">
        <v>465</v>
      </c>
      <c r="W29" s="65" t="s">
        <v>469</v>
      </c>
      <c r="X29" s="38" t="s">
        <v>467</v>
      </c>
    </row>
    <row r="30" spans="1:24" ht="21.75" customHeight="1">
      <c r="A30" s="44"/>
      <c r="B30" s="28"/>
      <c r="C30" s="28"/>
      <c r="D30" s="48"/>
      <c r="E30" s="44"/>
      <c r="F30" s="28"/>
      <c r="G30" s="28"/>
      <c r="H30" s="48"/>
      <c r="I30" s="44"/>
      <c r="J30" s="28"/>
      <c r="K30" s="28"/>
      <c r="L30" s="48"/>
      <c r="M30" s="66"/>
      <c r="N30" s="27"/>
      <c r="O30" s="27"/>
      <c r="P30" s="50"/>
      <c r="Q30" s="44"/>
      <c r="R30" s="27"/>
      <c r="S30" s="28"/>
      <c r="T30" s="72"/>
      <c r="U30" s="53"/>
      <c r="V30" s="323" t="s">
        <v>52</v>
      </c>
      <c r="W30" s="547">
        <v>1360</v>
      </c>
      <c r="X30" s="232"/>
    </row>
    <row r="31" spans="1:24" ht="21.75" customHeight="1">
      <c r="A31" s="44"/>
      <c r="B31" s="28"/>
      <c r="C31" s="28"/>
      <c r="D31" s="48"/>
      <c r="E31" s="44"/>
      <c r="F31" s="28"/>
      <c r="G31" s="28"/>
      <c r="H31" s="48"/>
      <c r="I31" s="44"/>
      <c r="J31" s="28"/>
      <c r="K31" s="28"/>
      <c r="L31" s="48"/>
      <c r="M31" s="44"/>
      <c r="N31" s="27"/>
      <c r="O31" s="28"/>
      <c r="P31" s="48"/>
      <c r="Q31" s="44"/>
      <c r="R31" s="27"/>
      <c r="S31" s="28"/>
      <c r="T31" s="72"/>
      <c r="U31" s="53"/>
      <c r="V31" s="323" t="s">
        <v>53</v>
      </c>
      <c r="W31" s="302" t="s">
        <v>527</v>
      </c>
      <c r="X31" s="268" t="s">
        <v>527</v>
      </c>
    </row>
    <row r="32" spans="1:24" ht="21.75" customHeight="1">
      <c r="A32" s="44"/>
      <c r="B32" s="28"/>
      <c r="C32" s="28"/>
      <c r="D32" s="48"/>
      <c r="E32" s="44"/>
      <c r="F32" s="28"/>
      <c r="G32" s="28"/>
      <c r="H32" s="48"/>
      <c r="I32" s="44"/>
      <c r="J32" s="28"/>
      <c r="K32" s="28"/>
      <c r="L32" s="48"/>
      <c r="M32" s="44"/>
      <c r="N32" s="27"/>
      <c r="O32" s="28"/>
      <c r="P32" s="48"/>
      <c r="Q32" s="44"/>
      <c r="R32" s="27"/>
      <c r="S32" s="28"/>
      <c r="T32" s="72"/>
      <c r="U32" s="53"/>
      <c r="V32" s="323" t="s">
        <v>54</v>
      </c>
      <c r="W32" s="547">
        <v>790</v>
      </c>
      <c r="X32" s="232"/>
    </row>
    <row r="33" spans="1:24" ht="21.75" customHeight="1">
      <c r="A33" s="44"/>
      <c r="B33" s="28"/>
      <c r="C33" s="28"/>
      <c r="D33" s="48"/>
      <c r="E33" s="44"/>
      <c r="F33" s="28"/>
      <c r="G33" s="28"/>
      <c r="H33" s="48"/>
      <c r="I33" s="44"/>
      <c r="J33" s="28"/>
      <c r="K33" s="28"/>
      <c r="L33" s="48"/>
      <c r="M33" s="44"/>
      <c r="N33" s="28"/>
      <c r="O33" s="28"/>
      <c r="P33" s="48"/>
      <c r="Q33" s="44"/>
      <c r="R33" s="27"/>
      <c r="S33" s="28"/>
      <c r="T33" s="72"/>
      <c r="U33" s="53"/>
      <c r="V33" s="323" t="s">
        <v>55</v>
      </c>
      <c r="W33" s="547">
        <v>340</v>
      </c>
      <c r="X33" s="232"/>
    </row>
    <row r="34" spans="1:24" ht="21.75" customHeight="1">
      <c r="A34" s="44"/>
      <c r="B34" s="28"/>
      <c r="C34" s="28"/>
      <c r="D34" s="48"/>
      <c r="E34" s="44"/>
      <c r="F34" s="28"/>
      <c r="G34" s="28"/>
      <c r="H34" s="48"/>
      <c r="I34" s="44"/>
      <c r="J34" s="28"/>
      <c r="K34" s="28"/>
      <c r="L34" s="48"/>
      <c r="M34" s="44"/>
      <c r="N34" s="28"/>
      <c r="O34" s="28"/>
      <c r="P34" s="48"/>
      <c r="Q34" s="44"/>
      <c r="R34" s="27"/>
      <c r="S34" s="28"/>
      <c r="T34" s="72"/>
      <c r="U34" s="53"/>
      <c r="V34" s="323" t="s">
        <v>56</v>
      </c>
      <c r="W34" s="547">
        <v>800</v>
      </c>
      <c r="X34" s="232"/>
    </row>
    <row r="35" spans="1:24" ht="21.75" customHeight="1">
      <c r="A35" s="66"/>
      <c r="B35" s="45"/>
      <c r="C35" s="28"/>
      <c r="D35" s="48"/>
      <c r="E35" s="44"/>
      <c r="F35" s="28"/>
      <c r="G35" s="28"/>
      <c r="H35" s="48"/>
      <c r="I35" s="44"/>
      <c r="J35" s="28"/>
      <c r="K35" s="28"/>
      <c r="L35" s="48"/>
      <c r="M35" s="44"/>
      <c r="N35" s="28"/>
      <c r="O35" s="28"/>
      <c r="P35" s="48"/>
      <c r="Q35" s="44"/>
      <c r="R35" s="28"/>
      <c r="S35" s="28"/>
      <c r="T35" s="72"/>
      <c r="U35" s="51"/>
      <c r="V35" s="555" t="s">
        <v>57</v>
      </c>
      <c r="W35" s="547">
        <v>650</v>
      </c>
      <c r="X35" s="232"/>
    </row>
    <row r="36" spans="1:24" ht="21.75" customHeight="1">
      <c r="A36" s="44"/>
      <c r="B36" s="28"/>
      <c r="C36" s="28"/>
      <c r="D36" s="48"/>
      <c r="E36" s="44"/>
      <c r="F36" s="28"/>
      <c r="G36" s="28"/>
      <c r="H36" s="48"/>
      <c r="I36" s="44"/>
      <c r="J36" s="28"/>
      <c r="K36" s="28"/>
      <c r="L36" s="48"/>
      <c r="M36" s="44"/>
      <c r="N36" s="28"/>
      <c r="O36" s="28"/>
      <c r="P36" s="48"/>
      <c r="Q36" s="44"/>
      <c r="R36" s="28"/>
      <c r="S36" s="28"/>
      <c r="T36" s="72"/>
      <c r="U36" s="86"/>
      <c r="V36" s="25"/>
      <c r="W36" s="226"/>
      <c r="X36" s="230"/>
    </row>
    <row r="37" spans="1:24" ht="21.75" customHeight="1" thickBot="1">
      <c r="A37" s="91"/>
      <c r="B37" s="92"/>
      <c r="C37" s="62"/>
      <c r="D37" s="19"/>
      <c r="E37" s="75"/>
      <c r="F37" s="69"/>
      <c r="G37" s="69"/>
      <c r="H37" s="19"/>
      <c r="I37" s="75"/>
      <c r="J37" s="69"/>
      <c r="K37" s="69"/>
      <c r="L37" s="19"/>
      <c r="M37" s="75"/>
      <c r="N37" s="69"/>
      <c r="O37" s="69"/>
      <c r="P37" s="19"/>
      <c r="Q37" s="75"/>
      <c r="R37" s="69"/>
      <c r="S37" s="69"/>
      <c r="T37" s="93"/>
      <c r="U37" s="691" t="s">
        <v>474</v>
      </c>
      <c r="V37" s="692"/>
      <c r="W37" s="238">
        <f>SUM(W30:W36)</f>
        <v>3940</v>
      </c>
      <c r="X37" s="223">
        <f>SUM(X30:X36)</f>
        <v>0</v>
      </c>
    </row>
    <row r="38" spans="1:24" ht="20.25" customHeight="1" thickBot="1">
      <c r="A38" s="645">
        <v>45323</v>
      </c>
      <c r="B38" s="645"/>
      <c r="C38" s="63"/>
      <c r="D38" s="52">
        <f>SUM(D$7:$D37)</f>
        <v>0</v>
      </c>
      <c r="E38" s="63"/>
      <c r="F38" s="63"/>
      <c r="G38" s="52">
        <f>SUM(G$7:$G37)</f>
        <v>0</v>
      </c>
      <c r="H38" s="52">
        <f>SUM(H$7:$H37)</f>
        <v>0</v>
      </c>
      <c r="I38" s="63"/>
      <c r="J38" s="63"/>
      <c r="K38" s="52">
        <f>SUM(K$7:$K37)</f>
        <v>0</v>
      </c>
      <c r="L38" s="52">
        <f>SUM(L$7:$L37)</f>
        <v>0</v>
      </c>
      <c r="M38" s="63"/>
      <c r="N38" s="63"/>
      <c r="O38" s="52">
        <f>SUM(O$7:$O37)</f>
        <v>0</v>
      </c>
      <c r="P38" s="52">
        <f>SUM(P$7:$P37)</f>
        <v>0</v>
      </c>
      <c r="Q38" s="63"/>
      <c r="R38" s="63"/>
      <c r="S38" s="52">
        <f>SUM(S$7:$S37)</f>
        <v>0</v>
      </c>
      <c r="T38" s="56"/>
      <c r="U38" s="659" t="s">
        <v>350</v>
      </c>
      <c r="V38" s="690"/>
      <c r="W38" s="237">
        <f>SUM(W37)</f>
        <v>3940</v>
      </c>
      <c r="X38" s="223">
        <f>X37</f>
        <v>0</v>
      </c>
    </row>
    <row r="39" spans="1:24" ht="20.25" customHeight="1">
      <c r="A39" s="77"/>
      <c r="B39" s="78"/>
      <c r="C39" s="431"/>
      <c r="D39" s="431"/>
      <c r="E39" s="78"/>
      <c r="F39" s="78"/>
      <c r="G39" s="52"/>
      <c r="H39" s="52"/>
      <c r="I39" s="63"/>
      <c r="J39" s="63"/>
      <c r="K39" s="52"/>
      <c r="L39" s="52"/>
      <c r="M39" s="63"/>
      <c r="N39" s="63"/>
      <c r="O39" s="52"/>
      <c r="P39" s="52"/>
      <c r="Q39" s="63"/>
      <c r="R39" s="63"/>
      <c r="S39" s="52"/>
      <c r="T39" s="56"/>
      <c r="U39" s="63"/>
      <c r="V39" s="63"/>
      <c r="W39" s="175"/>
      <c r="X39" s="175"/>
    </row>
    <row r="40" spans="1:23" ht="20.25" customHeight="1">
      <c r="A40" s="168"/>
      <c r="B40" s="190"/>
      <c r="C40" s="190"/>
      <c r="D40" s="190"/>
      <c r="E40" s="430"/>
      <c r="F40" s="431"/>
      <c r="O40" s="147"/>
      <c r="P40" s="419"/>
      <c r="Q40" s="333"/>
      <c r="R40" s="331" t="s">
        <v>653</v>
      </c>
      <c r="S40" s="147" t="s">
        <v>650</v>
      </c>
      <c r="T40" s="148"/>
      <c r="U40" s="421"/>
      <c r="V40" s="149"/>
      <c r="W40" s="151"/>
    </row>
    <row r="41" spans="3:24" ht="20.25" customHeight="1">
      <c r="C41" s="80"/>
      <c r="D41" s="80"/>
      <c r="E41" s="168"/>
      <c r="F41" s="190"/>
      <c r="S41" s="147" t="s">
        <v>651</v>
      </c>
      <c r="V41" s="148"/>
      <c r="W41" s="80"/>
      <c r="X41" s="80"/>
    </row>
    <row r="42" spans="5:24" ht="20.25" customHeight="1">
      <c r="E42" s="79"/>
      <c r="F42" s="80"/>
      <c r="S42" s="147" t="s">
        <v>652</v>
      </c>
      <c r="W42" s="80"/>
      <c r="X42" s="80"/>
    </row>
    <row r="43" spans="23:24" ht="20.25" customHeight="1">
      <c r="W43" s="150"/>
      <c r="X43" s="150"/>
    </row>
    <row r="52" spans="1:4" ht="13.5">
      <c r="A52" s="432"/>
      <c r="B52" s="433"/>
      <c r="C52" s="433"/>
      <c r="D52" s="433"/>
    </row>
    <row r="53" spans="1:6" ht="13.5">
      <c r="A53" s="432"/>
      <c r="B53" s="433"/>
      <c r="C53" s="433"/>
      <c r="D53" s="433"/>
      <c r="E53" s="432"/>
      <c r="F53" s="433"/>
    </row>
    <row r="54" spans="1:24" ht="13.5">
      <c r="A54" s="432"/>
      <c r="B54" s="433"/>
      <c r="C54" s="433"/>
      <c r="D54" s="433"/>
      <c r="E54" s="432"/>
      <c r="F54" s="433"/>
      <c r="G54" s="433"/>
      <c r="H54" s="433"/>
      <c r="I54" s="432"/>
      <c r="J54" s="433"/>
      <c r="K54" s="433"/>
      <c r="L54" s="433"/>
      <c r="M54" s="432"/>
      <c r="N54" s="433"/>
      <c r="O54" s="433"/>
      <c r="P54" s="433"/>
      <c r="Q54" s="432"/>
      <c r="R54" s="433"/>
      <c r="S54" s="433"/>
      <c r="T54" s="432"/>
      <c r="U54" s="433"/>
      <c r="V54" s="433"/>
      <c r="W54" s="433"/>
      <c r="X54" s="433"/>
    </row>
    <row r="55" spans="1:24" ht="13.5">
      <c r="A55" s="432"/>
      <c r="B55" s="433"/>
      <c r="C55" s="433"/>
      <c r="D55" s="433"/>
      <c r="E55" s="432"/>
      <c r="F55" s="433"/>
      <c r="G55" s="433"/>
      <c r="H55" s="433"/>
      <c r="I55" s="432"/>
      <c r="J55" s="433"/>
      <c r="K55" s="433"/>
      <c r="L55" s="433"/>
      <c r="M55" s="432"/>
      <c r="N55" s="433"/>
      <c r="O55" s="433"/>
      <c r="P55" s="433"/>
      <c r="Q55" s="432"/>
      <c r="R55" s="433"/>
      <c r="S55" s="433"/>
      <c r="T55" s="432"/>
      <c r="U55" s="433"/>
      <c r="V55" s="433"/>
      <c r="W55" s="433"/>
      <c r="X55" s="433"/>
    </row>
    <row r="56" spans="1:24" ht="13.5">
      <c r="A56" s="432"/>
      <c r="B56" s="433"/>
      <c r="C56" s="433"/>
      <c r="D56" s="433"/>
      <c r="E56" s="432"/>
      <c r="F56" s="433"/>
      <c r="G56" s="433"/>
      <c r="H56" s="433"/>
      <c r="I56" s="432"/>
      <c r="J56" s="433"/>
      <c r="K56" s="433"/>
      <c r="L56" s="433"/>
      <c r="M56" s="432"/>
      <c r="N56" s="433"/>
      <c r="O56" s="433"/>
      <c r="P56" s="433"/>
      <c r="Q56" s="432"/>
      <c r="R56" s="433"/>
      <c r="S56" s="433"/>
      <c r="T56" s="432"/>
      <c r="U56" s="433"/>
      <c r="V56" s="433"/>
      <c r="W56" s="433"/>
      <c r="X56" s="433"/>
    </row>
    <row r="57" spans="1:24" ht="13.5">
      <c r="A57" s="432"/>
      <c r="B57" s="433"/>
      <c r="C57" s="433"/>
      <c r="D57" s="433"/>
      <c r="E57" s="432"/>
      <c r="F57" s="433"/>
      <c r="G57" s="433"/>
      <c r="H57" s="433"/>
      <c r="I57" s="432"/>
      <c r="J57" s="433"/>
      <c r="K57" s="433"/>
      <c r="L57" s="433"/>
      <c r="M57" s="432"/>
      <c r="N57" s="433"/>
      <c r="O57" s="433"/>
      <c r="P57" s="433"/>
      <c r="Q57" s="432"/>
      <c r="R57" s="433"/>
      <c r="S57" s="433"/>
      <c r="T57" s="432"/>
      <c r="U57" s="433"/>
      <c r="V57" s="433"/>
      <c r="W57" s="433"/>
      <c r="X57" s="433"/>
    </row>
    <row r="58" spans="1:24" ht="13.5">
      <c r="A58" s="432"/>
      <c r="B58" s="433"/>
      <c r="C58" s="433"/>
      <c r="D58" s="433"/>
      <c r="E58" s="432"/>
      <c r="F58" s="433"/>
      <c r="G58" s="433"/>
      <c r="H58" s="433"/>
      <c r="I58" s="432"/>
      <c r="J58" s="433"/>
      <c r="K58" s="433"/>
      <c r="L58" s="433"/>
      <c r="M58" s="432"/>
      <c r="N58" s="433"/>
      <c r="O58" s="433"/>
      <c r="P58" s="433"/>
      <c r="Q58" s="432"/>
      <c r="R58" s="433"/>
      <c r="S58" s="433"/>
      <c r="T58" s="432"/>
      <c r="U58" s="433"/>
      <c r="V58" s="433"/>
      <c r="W58" s="433"/>
      <c r="X58" s="433"/>
    </row>
    <row r="59" spans="1:24" ht="13.5">
      <c r="A59" s="432"/>
      <c r="B59" s="433"/>
      <c r="C59" s="433"/>
      <c r="D59" s="433"/>
      <c r="E59" s="432"/>
      <c r="F59" s="433"/>
      <c r="G59" s="433"/>
      <c r="H59" s="433"/>
      <c r="I59" s="432"/>
      <c r="J59" s="433"/>
      <c r="K59" s="433"/>
      <c r="L59" s="433"/>
      <c r="M59" s="432"/>
      <c r="N59" s="433"/>
      <c r="O59" s="433"/>
      <c r="P59" s="433"/>
      <c r="Q59" s="432"/>
      <c r="R59" s="433"/>
      <c r="S59" s="433"/>
      <c r="T59" s="432"/>
      <c r="U59" s="433"/>
      <c r="V59" s="433"/>
      <c r="W59" s="433"/>
      <c r="X59" s="433"/>
    </row>
    <row r="60" spans="1:24" ht="13.5">
      <c r="A60" s="432"/>
      <c r="B60" s="433"/>
      <c r="C60" s="433"/>
      <c r="D60" s="433"/>
      <c r="E60" s="432"/>
      <c r="F60" s="433"/>
      <c r="G60" s="433"/>
      <c r="H60" s="433"/>
      <c r="I60" s="432"/>
      <c r="J60" s="433"/>
      <c r="K60" s="433"/>
      <c r="L60" s="433"/>
      <c r="M60" s="432"/>
      <c r="N60" s="433"/>
      <c r="O60" s="433"/>
      <c r="P60" s="433"/>
      <c r="Q60" s="432"/>
      <c r="R60" s="433"/>
      <c r="S60" s="433"/>
      <c r="T60" s="432"/>
      <c r="U60" s="433"/>
      <c r="V60" s="433"/>
      <c r="W60" s="433"/>
      <c r="X60" s="433"/>
    </row>
    <row r="61" spans="1:24" ht="13.5">
      <c r="A61" s="432"/>
      <c r="B61" s="433"/>
      <c r="C61" s="433"/>
      <c r="D61" s="433"/>
      <c r="E61" s="432"/>
      <c r="F61" s="433"/>
      <c r="G61" s="433"/>
      <c r="H61" s="433"/>
      <c r="I61" s="432"/>
      <c r="J61" s="433"/>
      <c r="K61" s="433"/>
      <c r="L61" s="433"/>
      <c r="M61" s="432"/>
      <c r="N61" s="433"/>
      <c r="O61" s="433"/>
      <c r="P61" s="433"/>
      <c r="Q61" s="432"/>
      <c r="R61" s="433"/>
      <c r="S61" s="433"/>
      <c r="T61" s="432"/>
      <c r="U61" s="433"/>
      <c r="V61" s="433"/>
      <c r="W61" s="433"/>
      <c r="X61" s="433"/>
    </row>
    <row r="62" spans="1:24" ht="13.5">
      <c r="A62" s="432"/>
      <c r="B62" s="433"/>
      <c r="C62" s="433"/>
      <c r="D62" s="433"/>
      <c r="E62" s="432"/>
      <c r="F62" s="433"/>
      <c r="G62" s="433"/>
      <c r="H62" s="433"/>
      <c r="I62" s="432"/>
      <c r="J62" s="433"/>
      <c r="K62" s="433"/>
      <c r="L62" s="433"/>
      <c r="M62" s="432"/>
      <c r="N62" s="433"/>
      <c r="O62" s="433"/>
      <c r="P62" s="433"/>
      <c r="Q62" s="432"/>
      <c r="R62" s="433"/>
      <c r="S62" s="433"/>
      <c r="T62" s="432"/>
      <c r="U62" s="433"/>
      <c r="V62" s="433"/>
      <c r="W62" s="433"/>
      <c r="X62" s="433"/>
    </row>
    <row r="63" spans="1:24" ht="13.5">
      <c r="A63" s="432"/>
      <c r="B63" s="433"/>
      <c r="C63" s="433"/>
      <c r="D63" s="433"/>
      <c r="E63" s="432"/>
      <c r="F63" s="433"/>
      <c r="G63" s="433"/>
      <c r="H63" s="433"/>
      <c r="I63" s="432"/>
      <c r="J63" s="433"/>
      <c r="K63" s="433"/>
      <c r="L63" s="433"/>
      <c r="M63" s="432"/>
      <c r="N63" s="433"/>
      <c r="O63" s="433"/>
      <c r="P63" s="433"/>
      <c r="Q63" s="432"/>
      <c r="R63" s="433"/>
      <c r="S63" s="433"/>
      <c r="T63" s="432"/>
      <c r="U63" s="433"/>
      <c r="V63" s="433"/>
      <c r="W63" s="433"/>
      <c r="X63" s="433"/>
    </row>
    <row r="64" spans="1:24" ht="13.5">
      <c r="A64" s="432"/>
      <c r="B64" s="433"/>
      <c r="C64" s="433"/>
      <c r="D64" s="433"/>
      <c r="E64" s="432"/>
      <c r="F64" s="433"/>
      <c r="G64" s="433"/>
      <c r="H64" s="433"/>
      <c r="I64" s="432"/>
      <c r="J64" s="433"/>
      <c r="K64" s="433"/>
      <c r="L64" s="433"/>
      <c r="M64" s="432"/>
      <c r="N64" s="433"/>
      <c r="O64" s="433"/>
      <c r="P64" s="433"/>
      <c r="Q64" s="432"/>
      <c r="R64" s="433"/>
      <c r="S64" s="433"/>
      <c r="T64" s="432"/>
      <c r="U64" s="433"/>
      <c r="V64" s="433"/>
      <c r="W64" s="433"/>
      <c r="X64" s="433"/>
    </row>
    <row r="65" spans="1:24" ht="13.5">
      <c r="A65" s="432"/>
      <c r="B65" s="433"/>
      <c r="C65" s="433"/>
      <c r="D65" s="433"/>
      <c r="E65" s="432"/>
      <c r="F65" s="433"/>
      <c r="G65" s="433"/>
      <c r="H65" s="433"/>
      <c r="I65" s="432"/>
      <c r="J65" s="433"/>
      <c r="K65" s="433"/>
      <c r="L65" s="433"/>
      <c r="M65" s="432"/>
      <c r="N65" s="433"/>
      <c r="O65" s="433"/>
      <c r="P65" s="433"/>
      <c r="Q65" s="432"/>
      <c r="R65" s="433"/>
      <c r="S65" s="433"/>
      <c r="T65" s="432"/>
      <c r="U65" s="433"/>
      <c r="V65" s="433"/>
      <c r="W65" s="433"/>
      <c r="X65" s="433"/>
    </row>
    <row r="66" spans="1:24" ht="13.5">
      <c r="A66" s="432"/>
      <c r="B66" s="433"/>
      <c r="C66" s="433"/>
      <c r="D66" s="433"/>
      <c r="E66" s="432"/>
      <c r="F66" s="433"/>
      <c r="G66" s="433"/>
      <c r="H66" s="433"/>
      <c r="I66" s="432"/>
      <c r="J66" s="433"/>
      <c r="K66" s="433"/>
      <c r="L66" s="433"/>
      <c r="M66" s="432"/>
      <c r="N66" s="433"/>
      <c r="O66" s="433"/>
      <c r="P66" s="433"/>
      <c r="Q66" s="432"/>
      <c r="R66" s="433"/>
      <c r="S66" s="433"/>
      <c r="T66" s="432"/>
      <c r="U66" s="433"/>
      <c r="V66" s="433"/>
      <c r="W66" s="433"/>
      <c r="X66" s="433"/>
    </row>
    <row r="67" spans="5:24" ht="13.5">
      <c r="E67" s="432"/>
      <c r="F67" s="433"/>
      <c r="G67" s="433"/>
      <c r="H67" s="433"/>
      <c r="I67" s="432"/>
      <c r="J67" s="433"/>
      <c r="K67" s="433"/>
      <c r="L67" s="433"/>
      <c r="M67" s="432"/>
      <c r="N67" s="433"/>
      <c r="O67" s="433"/>
      <c r="P67" s="433"/>
      <c r="Q67" s="432"/>
      <c r="R67" s="433"/>
      <c r="S67" s="433"/>
      <c r="T67" s="432"/>
      <c r="U67" s="433"/>
      <c r="V67" s="433"/>
      <c r="W67" s="433"/>
      <c r="X67" s="433"/>
    </row>
    <row r="68" spans="7:24" ht="13.5">
      <c r="G68" s="433"/>
      <c r="H68" s="433"/>
      <c r="I68" s="432"/>
      <c r="J68" s="433"/>
      <c r="K68" s="433"/>
      <c r="L68" s="433"/>
      <c r="M68" s="432"/>
      <c r="N68" s="433"/>
      <c r="O68" s="433"/>
      <c r="P68" s="433"/>
      <c r="Q68" s="432"/>
      <c r="R68" s="433"/>
      <c r="S68" s="433"/>
      <c r="T68" s="432"/>
      <c r="U68" s="433"/>
      <c r="V68" s="433"/>
      <c r="W68" s="433"/>
      <c r="X68" s="433"/>
    </row>
  </sheetData>
  <sheetProtection/>
  <mergeCells count="32">
    <mergeCell ref="A26:C28"/>
    <mergeCell ref="W1:X1"/>
    <mergeCell ref="A38:B38"/>
    <mergeCell ref="U25:V25"/>
    <mergeCell ref="U26:V26"/>
    <mergeCell ref="W4:X4"/>
    <mergeCell ref="U37:V37"/>
    <mergeCell ref="U38:V38"/>
    <mergeCell ref="U13:V13"/>
    <mergeCell ref="U12:V12"/>
    <mergeCell ref="P4:U4"/>
    <mergeCell ref="K4:N4"/>
    <mergeCell ref="I6:L6"/>
    <mergeCell ref="M6:P6"/>
    <mergeCell ref="Q6:T6"/>
    <mergeCell ref="U6:X6"/>
    <mergeCell ref="A2:B2"/>
    <mergeCell ref="D2:E2"/>
    <mergeCell ref="F2:I2"/>
    <mergeCell ref="F1:I1"/>
    <mergeCell ref="A13:C15"/>
    <mergeCell ref="A4:B4"/>
    <mergeCell ref="D4:E4"/>
    <mergeCell ref="F4:I4"/>
    <mergeCell ref="A6:D6"/>
    <mergeCell ref="E6:H6"/>
    <mergeCell ref="P3:Q3"/>
    <mergeCell ref="S3:U3"/>
    <mergeCell ref="A3:B3"/>
    <mergeCell ref="D3:E3"/>
    <mergeCell ref="F3:I3"/>
    <mergeCell ref="K3:N3"/>
  </mergeCells>
  <printOptions/>
  <pageMargins left="0.3937007874015748" right="0.3937007874015748" top="0.1968503937007874" bottom="0.1968503937007874" header="0.5118110236220472" footer="0.5118110236220472"/>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X39"/>
  <sheetViews>
    <sheetView zoomScale="65" zoomScaleNormal="65" zoomScalePageLayoutView="0" workbookViewId="0" topLeftCell="A1">
      <selection activeCell="A33" sqref="A33"/>
    </sheetView>
  </sheetViews>
  <sheetFormatPr defaultColWidth="9.00390625" defaultRowHeight="13.5"/>
  <cols>
    <col min="1" max="1" width="5.625" style="419" customWidth="1"/>
    <col min="2" max="2" width="13.125" style="333" customWidth="1"/>
    <col min="3" max="4" width="9.375" style="333" customWidth="1"/>
    <col min="5" max="5" width="5.625" style="419" customWidth="1"/>
    <col min="6" max="6" width="13.125" style="333" customWidth="1"/>
    <col min="7" max="8" width="9.375" style="333" customWidth="1"/>
    <col min="9" max="9" width="5.625" style="419" customWidth="1"/>
    <col min="10" max="10" width="13.125" style="333" customWidth="1"/>
    <col min="11" max="12" width="9.375" style="333" customWidth="1"/>
    <col min="13" max="13" width="5.625" style="419" customWidth="1"/>
    <col min="14" max="14" width="13.125" style="333" customWidth="1"/>
    <col min="15" max="16" width="9.375" style="333" customWidth="1"/>
    <col min="17" max="17" width="5.625" style="419" customWidth="1"/>
    <col min="18" max="18" width="13.125" style="333" customWidth="1"/>
    <col min="19" max="19" width="9.375" style="333" customWidth="1"/>
    <col min="20" max="20" width="9.375" style="419" customWidth="1"/>
    <col min="21" max="21" width="5.625" style="333" customWidth="1"/>
    <col min="22" max="22" width="13.125" style="333" customWidth="1"/>
    <col min="23" max="24" width="9.375" style="333" customWidth="1"/>
    <col min="25" max="16384" width="9.00390625" style="333" customWidth="1"/>
  </cols>
  <sheetData>
    <row r="1" spans="6:24" ht="40.5" customHeight="1">
      <c r="F1" s="672" t="s">
        <v>251</v>
      </c>
      <c r="G1" s="672"/>
      <c r="H1" s="672"/>
      <c r="I1" s="672"/>
      <c r="W1" s="682" t="s">
        <v>515</v>
      </c>
      <c r="X1" s="682"/>
    </row>
    <row r="2" spans="1:14" ht="40.5" customHeight="1">
      <c r="A2" s="656" t="s">
        <v>659</v>
      </c>
      <c r="B2" s="656"/>
      <c r="D2" s="673" t="s">
        <v>357</v>
      </c>
      <c r="E2" s="674"/>
      <c r="F2" s="676">
        <f>'合計表'!E3</f>
        <v>0</v>
      </c>
      <c r="G2" s="677"/>
      <c r="H2" s="677"/>
      <c r="I2" s="678"/>
      <c r="J2" s="6"/>
      <c r="K2" s="420"/>
      <c r="L2" s="420"/>
      <c r="M2" s="420"/>
      <c r="N2" s="420"/>
    </row>
    <row r="3" spans="1:21" ht="40.5" customHeight="1" thickBot="1">
      <c r="A3" s="657" t="s">
        <v>516</v>
      </c>
      <c r="B3" s="658"/>
      <c r="C3" s="7"/>
      <c r="D3" s="651" t="s">
        <v>517</v>
      </c>
      <c r="E3" s="652"/>
      <c r="F3" s="661">
        <f>'合計表'!E4</f>
        <v>0</v>
      </c>
      <c r="G3" s="662"/>
      <c r="H3" s="662"/>
      <c r="I3" s="663"/>
      <c r="J3" s="4" t="s">
        <v>275</v>
      </c>
      <c r="K3" s="679" t="str">
        <f>'合計表'!K4</f>
        <v>年　　月　　日（　）</v>
      </c>
      <c r="L3" s="680"/>
      <c r="M3" s="680"/>
      <c r="N3" s="681"/>
      <c r="O3" s="4" t="s">
        <v>539</v>
      </c>
      <c r="P3" s="676">
        <f>'合計表'!P4</f>
        <v>0</v>
      </c>
      <c r="Q3" s="678"/>
      <c r="R3" s="3" t="s">
        <v>358</v>
      </c>
      <c r="S3" s="676">
        <f>'北信１'!S3</f>
        <v>0</v>
      </c>
      <c r="T3" s="677"/>
      <c r="U3" s="678"/>
    </row>
    <row r="4" spans="1:24" ht="40.5" customHeight="1" thickBot="1">
      <c r="A4" s="670" t="s">
        <v>556</v>
      </c>
      <c r="B4" s="671"/>
      <c r="C4" s="12"/>
      <c r="D4" s="648" t="s">
        <v>385</v>
      </c>
      <c r="E4" s="649"/>
      <c r="F4" s="650">
        <f>'合計表'!E5</f>
        <v>0</v>
      </c>
      <c r="G4" s="651"/>
      <c r="H4" s="651"/>
      <c r="I4" s="652"/>
      <c r="J4" s="5" t="s">
        <v>248</v>
      </c>
      <c r="K4" s="661">
        <f>'合計表'!K5</f>
        <v>0</v>
      </c>
      <c r="L4" s="662"/>
      <c r="M4" s="662"/>
      <c r="N4" s="663"/>
      <c r="O4" s="4" t="s">
        <v>386</v>
      </c>
      <c r="P4" s="684">
        <f>'合計表'!P5</f>
        <v>0</v>
      </c>
      <c r="Q4" s="685"/>
      <c r="R4" s="685"/>
      <c r="S4" s="685"/>
      <c r="T4" s="685"/>
      <c r="U4" s="686"/>
      <c r="W4" s="683">
        <f>X12+X24+X31</f>
        <v>0</v>
      </c>
      <c r="X4" s="683"/>
    </row>
    <row r="5" ht="8.25" customHeight="1" thickBot="1"/>
    <row r="6" spans="1:24" ht="21.75" customHeight="1" thickBot="1">
      <c r="A6" s="653" t="s">
        <v>520</v>
      </c>
      <c r="B6" s="654"/>
      <c r="C6" s="654"/>
      <c r="D6" s="655"/>
      <c r="E6" s="653" t="s">
        <v>521</v>
      </c>
      <c r="F6" s="654"/>
      <c r="G6" s="654"/>
      <c r="H6" s="655"/>
      <c r="I6" s="653" t="s">
        <v>522</v>
      </c>
      <c r="J6" s="654"/>
      <c r="K6" s="654"/>
      <c r="L6" s="655"/>
      <c r="M6" s="653" t="s">
        <v>523</v>
      </c>
      <c r="N6" s="654"/>
      <c r="O6" s="654"/>
      <c r="P6" s="655"/>
      <c r="Q6" s="653" t="s">
        <v>524</v>
      </c>
      <c r="R6" s="654"/>
      <c r="S6" s="654"/>
      <c r="T6" s="655"/>
      <c r="U6" s="653" t="s">
        <v>541</v>
      </c>
      <c r="V6" s="654"/>
      <c r="W6" s="654"/>
      <c r="X6" s="655"/>
    </row>
    <row r="7" spans="1:24" ht="21.75" customHeight="1">
      <c r="A7" s="67" t="s">
        <v>263</v>
      </c>
      <c r="B7" s="25" t="s">
        <v>542</v>
      </c>
      <c r="C7" s="25" t="s">
        <v>264</v>
      </c>
      <c r="D7" s="81" t="s">
        <v>265</v>
      </c>
      <c r="E7" s="67" t="s">
        <v>263</v>
      </c>
      <c r="F7" s="25" t="s">
        <v>542</v>
      </c>
      <c r="G7" s="25" t="s">
        <v>264</v>
      </c>
      <c r="H7" s="81" t="s">
        <v>265</v>
      </c>
      <c r="I7" s="67" t="s">
        <v>263</v>
      </c>
      <c r="J7" s="25" t="s">
        <v>542</v>
      </c>
      <c r="K7" s="25" t="s">
        <v>264</v>
      </c>
      <c r="L7" s="81" t="s">
        <v>265</v>
      </c>
      <c r="M7" s="67" t="s">
        <v>263</v>
      </c>
      <c r="N7" s="25" t="s">
        <v>542</v>
      </c>
      <c r="O7" s="25" t="s">
        <v>264</v>
      </c>
      <c r="P7" s="81" t="s">
        <v>265</v>
      </c>
      <c r="Q7" s="67" t="s">
        <v>263</v>
      </c>
      <c r="R7" s="25" t="s">
        <v>542</v>
      </c>
      <c r="S7" s="25" t="s">
        <v>466</v>
      </c>
      <c r="T7" s="95" t="s">
        <v>467</v>
      </c>
      <c r="U7" s="84" t="s">
        <v>526</v>
      </c>
      <c r="V7" s="68" t="s">
        <v>468</v>
      </c>
      <c r="W7" s="68" t="s">
        <v>466</v>
      </c>
      <c r="X7" s="43" t="s">
        <v>467</v>
      </c>
    </row>
    <row r="8" spans="1:24" ht="21.75" customHeight="1">
      <c r="A8" s="66"/>
      <c r="B8" s="27"/>
      <c r="C8" s="27"/>
      <c r="D8" s="50"/>
      <c r="E8" s="66"/>
      <c r="F8" s="27"/>
      <c r="G8" s="27"/>
      <c r="H8" s="50"/>
      <c r="I8" s="66"/>
      <c r="J8" s="27"/>
      <c r="K8" s="27"/>
      <c r="L8" s="50"/>
      <c r="M8" s="66"/>
      <c r="N8" s="27"/>
      <c r="O8" s="27"/>
      <c r="P8" s="50"/>
      <c r="Q8" s="66"/>
      <c r="R8" s="27"/>
      <c r="S8" s="27"/>
      <c r="T8" s="96"/>
      <c r="U8" s="51"/>
      <c r="V8" s="96" t="s">
        <v>511</v>
      </c>
      <c r="W8" s="241">
        <v>310</v>
      </c>
      <c r="X8" s="275"/>
    </row>
    <row r="9" spans="1:24" ht="21.75" customHeight="1">
      <c r="A9" s="66"/>
      <c r="B9" s="27"/>
      <c r="C9" s="27"/>
      <c r="D9" s="50"/>
      <c r="E9" s="66"/>
      <c r="F9" s="27"/>
      <c r="G9" s="27"/>
      <c r="H9" s="50"/>
      <c r="I9" s="66"/>
      <c r="J9" s="27"/>
      <c r="K9" s="27"/>
      <c r="L9" s="50"/>
      <c r="M9" s="66"/>
      <c r="N9" s="27"/>
      <c r="O9" s="27"/>
      <c r="P9" s="50"/>
      <c r="Q9" s="66"/>
      <c r="R9" s="27"/>
      <c r="S9" s="27"/>
      <c r="T9" s="97"/>
      <c r="U9" s="51"/>
      <c r="V9" s="303"/>
      <c r="W9" s="304"/>
      <c r="X9" s="275"/>
    </row>
    <row r="10" spans="1:24" ht="21.75" customHeight="1">
      <c r="A10" s="66"/>
      <c r="B10" s="27"/>
      <c r="C10" s="27"/>
      <c r="D10" s="50"/>
      <c r="E10" s="66"/>
      <c r="F10" s="27"/>
      <c r="G10" s="27"/>
      <c r="H10" s="50"/>
      <c r="I10" s="66"/>
      <c r="J10" s="27"/>
      <c r="K10" s="27"/>
      <c r="L10" s="50"/>
      <c r="M10" s="66"/>
      <c r="N10" s="27"/>
      <c r="O10" s="27"/>
      <c r="P10" s="50"/>
      <c r="Q10" s="66"/>
      <c r="R10" s="27"/>
      <c r="S10" s="27"/>
      <c r="T10" s="97"/>
      <c r="U10" s="51"/>
      <c r="V10" s="25"/>
      <c r="W10" s="248"/>
      <c r="X10" s="243"/>
    </row>
    <row r="11" spans="1:24" ht="21.75" customHeight="1" thickBot="1">
      <c r="A11" s="87"/>
      <c r="B11" s="61"/>
      <c r="C11" s="62"/>
      <c r="D11" s="40"/>
      <c r="E11" s="87"/>
      <c r="F11" s="62"/>
      <c r="G11" s="62"/>
      <c r="H11" s="40"/>
      <c r="I11" s="87"/>
      <c r="J11" s="62"/>
      <c r="K11" s="62"/>
      <c r="L11" s="40"/>
      <c r="M11" s="87"/>
      <c r="N11" s="62"/>
      <c r="O11" s="62"/>
      <c r="P11" s="40"/>
      <c r="Q11" s="76"/>
      <c r="R11" s="62"/>
      <c r="S11" s="62"/>
      <c r="T11" s="99"/>
      <c r="U11" s="708" t="s">
        <v>474</v>
      </c>
      <c r="V11" s="709"/>
      <c r="W11" s="249">
        <f>SUM(W8:W10)</f>
        <v>310</v>
      </c>
      <c r="X11" s="223">
        <f>SUM(X8:X10)</f>
        <v>0</v>
      </c>
    </row>
    <row r="12" spans="1:24" ht="21.75" customHeight="1" thickBot="1">
      <c r="A12" s="693" t="s">
        <v>389</v>
      </c>
      <c r="B12" s="694"/>
      <c r="C12" s="695"/>
      <c r="D12" s="63"/>
      <c r="E12" s="70"/>
      <c r="F12" s="63"/>
      <c r="G12" s="63"/>
      <c r="H12" s="63"/>
      <c r="I12" s="70"/>
      <c r="J12" s="63"/>
      <c r="K12" s="63"/>
      <c r="L12" s="63"/>
      <c r="M12" s="70"/>
      <c r="N12" s="63"/>
      <c r="O12" s="63"/>
      <c r="P12" s="63"/>
      <c r="Q12" s="70"/>
      <c r="R12" s="63"/>
      <c r="S12" s="63"/>
      <c r="T12" s="70"/>
      <c r="U12" s="659" t="s">
        <v>350</v>
      </c>
      <c r="V12" s="690"/>
      <c r="W12" s="246">
        <f>SUM(W11)</f>
        <v>310</v>
      </c>
      <c r="X12" s="223">
        <f>X11</f>
        <v>0</v>
      </c>
    </row>
    <row r="13" spans="1:24" ht="21.75" customHeight="1" hidden="1">
      <c r="A13" s="699"/>
      <c r="B13" s="700"/>
      <c r="C13" s="701"/>
      <c r="D13" s="427"/>
      <c r="E13" s="427"/>
      <c r="F13" s="427"/>
      <c r="G13" s="427"/>
      <c r="H13" s="427"/>
      <c r="I13" s="427"/>
      <c r="J13" s="427"/>
      <c r="K13" s="428"/>
      <c r="L13" s="428"/>
      <c r="M13" s="429"/>
      <c r="N13" s="428"/>
      <c r="O13" s="428"/>
      <c r="P13" s="428"/>
      <c r="Q13" s="429"/>
      <c r="R13" s="427"/>
      <c r="S13" s="428"/>
      <c r="T13" s="429"/>
      <c r="U13" s="710"/>
      <c r="V13" s="710"/>
      <c r="W13" s="428"/>
      <c r="X13" s="427"/>
    </row>
    <row r="14" spans="1:24" ht="21.75" customHeight="1" thickBot="1">
      <c r="A14" s="696"/>
      <c r="B14" s="697"/>
      <c r="C14" s="698"/>
      <c r="D14" s="427"/>
      <c r="E14" s="427"/>
      <c r="F14" s="427"/>
      <c r="G14" s="427"/>
      <c r="H14" s="427"/>
      <c r="I14" s="427"/>
      <c r="J14" s="427"/>
      <c r="K14" s="428"/>
      <c r="L14" s="428"/>
      <c r="M14" s="429"/>
      <c r="N14" s="428"/>
      <c r="O14" s="428"/>
      <c r="P14" s="428"/>
      <c r="Q14" s="429"/>
      <c r="R14" s="427"/>
      <c r="S14" s="428"/>
      <c r="T14" s="429" t="s">
        <v>555</v>
      </c>
      <c r="U14" s="428"/>
      <c r="V14" s="427"/>
      <c r="W14" s="428"/>
      <c r="X14" s="427"/>
    </row>
    <row r="15" spans="1:24" ht="21.75" customHeight="1">
      <c r="A15" s="34" t="s">
        <v>544</v>
      </c>
      <c r="B15" s="65" t="s">
        <v>465</v>
      </c>
      <c r="C15" s="65" t="s">
        <v>469</v>
      </c>
      <c r="D15" s="38" t="s">
        <v>467</v>
      </c>
      <c r="E15" s="34" t="s">
        <v>546</v>
      </c>
      <c r="F15" s="64" t="s">
        <v>465</v>
      </c>
      <c r="G15" s="64" t="s">
        <v>469</v>
      </c>
      <c r="H15" s="38" t="s">
        <v>467</v>
      </c>
      <c r="I15" s="34" t="s">
        <v>546</v>
      </c>
      <c r="J15" s="64" t="s">
        <v>465</v>
      </c>
      <c r="K15" s="64" t="s">
        <v>469</v>
      </c>
      <c r="L15" s="38" t="s">
        <v>467</v>
      </c>
      <c r="M15" s="34" t="s">
        <v>546</v>
      </c>
      <c r="N15" s="64" t="s">
        <v>465</v>
      </c>
      <c r="O15" s="64" t="s">
        <v>469</v>
      </c>
      <c r="P15" s="38" t="s">
        <v>467</v>
      </c>
      <c r="Q15" s="34" t="s">
        <v>546</v>
      </c>
      <c r="R15" s="65" t="s">
        <v>465</v>
      </c>
      <c r="S15" s="65" t="s">
        <v>469</v>
      </c>
      <c r="T15" s="36" t="s">
        <v>467</v>
      </c>
      <c r="U15" s="59" t="s">
        <v>546</v>
      </c>
      <c r="V15" s="65" t="s">
        <v>465</v>
      </c>
      <c r="W15" s="252" t="s">
        <v>469</v>
      </c>
      <c r="X15" s="38" t="s">
        <v>467</v>
      </c>
    </row>
    <row r="16" spans="1:24" ht="21.75" customHeight="1">
      <c r="A16" s="102"/>
      <c r="B16" s="20" t="s">
        <v>286</v>
      </c>
      <c r="C16" s="231">
        <v>1450</v>
      </c>
      <c r="D16" s="557">
        <f>IF(D36="",IF(D38="","",D38),D36)</f>
      </c>
      <c r="E16" s="67"/>
      <c r="F16" s="25"/>
      <c r="G16" s="25"/>
      <c r="H16" s="81"/>
      <c r="I16" s="67"/>
      <c r="J16" s="25"/>
      <c r="K16" s="25"/>
      <c r="L16" s="81"/>
      <c r="M16" s="67"/>
      <c r="N16" s="25"/>
      <c r="O16" s="25"/>
      <c r="P16" s="81"/>
      <c r="Q16" s="102"/>
      <c r="R16" s="96" t="s">
        <v>387</v>
      </c>
      <c r="S16" s="241">
        <v>4210</v>
      </c>
      <c r="T16" s="275"/>
      <c r="U16" s="103"/>
      <c r="V16" s="96"/>
      <c r="W16" s="241"/>
      <c r="X16" s="278"/>
    </row>
    <row r="17" spans="1:24" ht="21.75" customHeight="1">
      <c r="A17" s="105"/>
      <c r="B17" s="27" t="s">
        <v>476</v>
      </c>
      <c r="C17" s="228">
        <v>670</v>
      </c>
      <c r="D17" s="557">
        <f>IF(D37="",IF(D39="","",D39),D37)</f>
      </c>
      <c r="E17" s="66"/>
      <c r="F17" s="27"/>
      <c r="G17" s="27"/>
      <c r="H17" s="50"/>
      <c r="I17" s="66"/>
      <c r="J17" s="27"/>
      <c r="K17" s="27"/>
      <c r="L17" s="50"/>
      <c r="M17" s="66"/>
      <c r="N17" s="27"/>
      <c r="O17" s="27"/>
      <c r="P17" s="50"/>
      <c r="Q17" s="105"/>
      <c r="R17" s="96" t="s">
        <v>59</v>
      </c>
      <c r="S17" s="241">
        <v>2530</v>
      </c>
      <c r="T17" s="275"/>
      <c r="U17" s="104"/>
      <c r="V17" s="25"/>
      <c r="W17" s="201"/>
      <c r="X17" s="207"/>
    </row>
    <row r="18" spans="1:24" ht="21.75" customHeight="1">
      <c r="A18" s="66"/>
      <c r="B18" s="82" t="s">
        <v>284</v>
      </c>
      <c r="C18" s="304" t="s">
        <v>549</v>
      </c>
      <c r="D18" s="265" t="s">
        <v>549</v>
      </c>
      <c r="E18" s="66"/>
      <c r="F18" s="27"/>
      <c r="G18" s="27"/>
      <c r="H18" s="50"/>
      <c r="I18" s="66"/>
      <c r="J18" s="27"/>
      <c r="K18" s="27"/>
      <c r="L18" s="50"/>
      <c r="M18" s="66"/>
      <c r="N18" s="27"/>
      <c r="O18" s="27"/>
      <c r="P18" s="50"/>
      <c r="Q18" s="105"/>
      <c r="R18" s="97" t="s">
        <v>60</v>
      </c>
      <c r="S18" s="241">
        <v>2230</v>
      </c>
      <c r="T18" s="275"/>
      <c r="U18" s="104"/>
      <c r="V18" s="27"/>
      <c r="W18" s="202"/>
      <c r="X18" s="207"/>
    </row>
    <row r="19" spans="1:24" ht="21.75" customHeight="1">
      <c r="A19" s="66"/>
      <c r="B19" s="45"/>
      <c r="C19" s="228"/>
      <c r="D19" s="230"/>
      <c r="E19" s="66"/>
      <c r="F19" s="27"/>
      <c r="G19" s="27"/>
      <c r="H19" s="50"/>
      <c r="I19" s="66"/>
      <c r="J19" s="27"/>
      <c r="K19" s="27"/>
      <c r="L19" s="50"/>
      <c r="M19" s="66"/>
      <c r="N19" s="27"/>
      <c r="O19" s="27"/>
      <c r="P19" s="50"/>
      <c r="Q19" s="105"/>
      <c r="R19" s="558" t="s">
        <v>388</v>
      </c>
      <c r="S19" s="249">
        <v>920</v>
      </c>
      <c r="T19" s="275"/>
      <c r="U19" s="104"/>
      <c r="V19" s="27"/>
      <c r="W19" s="202"/>
      <c r="X19" s="207"/>
    </row>
    <row r="20" spans="1:24" ht="21.75" customHeight="1">
      <c r="A20" s="66"/>
      <c r="B20" s="45"/>
      <c r="C20" s="228"/>
      <c r="D20" s="230"/>
      <c r="E20" s="66"/>
      <c r="F20" s="27"/>
      <c r="G20" s="27"/>
      <c r="H20" s="50"/>
      <c r="I20" s="66"/>
      <c r="J20" s="27"/>
      <c r="K20" s="27"/>
      <c r="L20" s="50"/>
      <c r="M20" s="66"/>
      <c r="N20" s="27"/>
      <c r="O20" s="27"/>
      <c r="P20" s="50"/>
      <c r="Q20" s="105"/>
      <c r="R20" s="27" t="s">
        <v>169</v>
      </c>
      <c r="S20" s="241">
        <v>2920</v>
      </c>
      <c r="T20" s="275"/>
      <c r="U20" s="104"/>
      <c r="V20" s="27"/>
      <c r="W20" s="202"/>
      <c r="X20" s="207"/>
    </row>
    <row r="21" spans="1:24" ht="21.75" customHeight="1">
      <c r="A21" s="66"/>
      <c r="B21" s="45"/>
      <c r="C21" s="228"/>
      <c r="D21" s="230"/>
      <c r="E21" s="66"/>
      <c r="F21" s="27"/>
      <c r="G21" s="27"/>
      <c r="H21" s="50"/>
      <c r="I21" s="66"/>
      <c r="J21" s="27"/>
      <c r="K21" s="27"/>
      <c r="L21" s="50"/>
      <c r="M21" s="66"/>
      <c r="N21" s="27"/>
      <c r="O21" s="27"/>
      <c r="P21" s="50"/>
      <c r="Q21" s="105"/>
      <c r="R21" s="27" t="s">
        <v>212</v>
      </c>
      <c r="S21" s="241">
        <v>1340</v>
      </c>
      <c r="T21" s="275"/>
      <c r="U21" s="104"/>
      <c r="V21" s="27"/>
      <c r="W21" s="202"/>
      <c r="X21" s="207"/>
    </row>
    <row r="22" spans="1:24" ht="21.75" customHeight="1">
      <c r="A22" s="66"/>
      <c r="B22" s="45"/>
      <c r="C22" s="228"/>
      <c r="D22" s="230"/>
      <c r="E22" s="66"/>
      <c r="F22" s="27"/>
      <c r="G22" s="27"/>
      <c r="H22" s="50"/>
      <c r="I22" s="66"/>
      <c r="J22" s="27"/>
      <c r="K22" s="27"/>
      <c r="L22" s="50"/>
      <c r="M22" s="66"/>
      <c r="N22" s="27"/>
      <c r="O22" s="27"/>
      <c r="P22" s="50"/>
      <c r="Q22" s="66"/>
      <c r="R22" s="25"/>
      <c r="S22" s="251"/>
      <c r="T22" s="243"/>
      <c r="U22" s="51"/>
      <c r="V22" s="27"/>
      <c r="W22" s="202"/>
      <c r="X22" s="207"/>
    </row>
    <row r="23" spans="1:24" ht="21.75" customHeight="1" thickBot="1">
      <c r="A23" s="702" t="s">
        <v>474</v>
      </c>
      <c r="B23" s="703"/>
      <c r="C23" s="238">
        <f>SUM(C16:C22)</f>
        <v>2120</v>
      </c>
      <c r="D23" s="223">
        <f>SUM(D16:D22)</f>
        <v>0</v>
      </c>
      <c r="E23" s="87"/>
      <c r="F23" s="62"/>
      <c r="G23" s="62"/>
      <c r="H23" s="40"/>
      <c r="I23" s="87"/>
      <c r="J23" s="62"/>
      <c r="K23" s="62"/>
      <c r="L23" s="40"/>
      <c r="M23" s="87"/>
      <c r="N23" s="62"/>
      <c r="O23" s="62"/>
      <c r="P23" s="40"/>
      <c r="Q23" s="702" t="s">
        <v>474</v>
      </c>
      <c r="R23" s="703"/>
      <c r="S23" s="244">
        <f>SUM(S16:S22)</f>
        <v>14150</v>
      </c>
      <c r="T23" s="223">
        <f>SUM(T16:T22)</f>
        <v>0</v>
      </c>
      <c r="U23" s="326"/>
      <c r="V23" s="69"/>
      <c r="W23" s="245"/>
      <c r="X23" s="223">
        <f>X16</f>
        <v>0</v>
      </c>
    </row>
    <row r="24" spans="1:24" ht="21.75" customHeight="1" thickBot="1">
      <c r="A24" s="693"/>
      <c r="B24" s="694"/>
      <c r="C24" s="695"/>
      <c r="D24" s="63"/>
      <c r="E24" s="70"/>
      <c r="F24" s="63"/>
      <c r="G24" s="63"/>
      <c r="H24" s="63"/>
      <c r="I24" s="70"/>
      <c r="J24" s="63"/>
      <c r="K24" s="63"/>
      <c r="L24" s="63"/>
      <c r="M24" s="70"/>
      <c r="N24" s="63"/>
      <c r="O24" s="63"/>
      <c r="P24" s="63"/>
      <c r="Q24" s="70"/>
      <c r="R24" s="63"/>
      <c r="S24" s="63"/>
      <c r="T24" s="316"/>
      <c r="U24" s="659" t="s">
        <v>350</v>
      </c>
      <c r="V24" s="690"/>
      <c r="W24" s="246">
        <f>C23+S23+W23</f>
        <v>16270</v>
      </c>
      <c r="X24" s="223">
        <f>D23+T23+X23</f>
        <v>0</v>
      </c>
    </row>
    <row r="25" spans="1:24" ht="21.75" customHeight="1" hidden="1">
      <c r="A25" s="699"/>
      <c r="B25" s="700"/>
      <c r="C25" s="701"/>
      <c r="D25" s="428"/>
      <c r="E25" s="429"/>
      <c r="F25" s="428"/>
      <c r="G25" s="428"/>
      <c r="H25" s="428"/>
      <c r="I25" s="429"/>
      <c r="J25" s="428"/>
      <c r="K25" s="428"/>
      <c r="L25" s="428"/>
      <c r="M25" s="429"/>
      <c r="N25" s="428"/>
      <c r="O25" s="428"/>
      <c r="P25" s="428"/>
      <c r="Q25" s="429"/>
      <c r="R25" s="427"/>
      <c r="S25" s="428"/>
      <c r="T25" s="436"/>
      <c r="U25" s="428"/>
      <c r="V25" s="427"/>
      <c r="W25" s="428"/>
      <c r="X25" s="427"/>
    </row>
    <row r="26" spans="1:24" ht="21.75" customHeight="1" thickBot="1">
      <c r="A26" s="696"/>
      <c r="B26" s="697"/>
      <c r="C26" s="698"/>
      <c r="D26" s="428"/>
      <c r="E26" s="429"/>
      <c r="F26" s="428"/>
      <c r="G26" s="428"/>
      <c r="H26" s="428"/>
      <c r="I26" s="429"/>
      <c r="J26" s="428"/>
      <c r="K26" s="428"/>
      <c r="L26" s="428"/>
      <c r="M26" s="429"/>
      <c r="N26" s="428"/>
      <c r="O26" s="428"/>
      <c r="P26" s="428"/>
      <c r="Q26" s="429"/>
      <c r="R26" s="427"/>
      <c r="S26" s="428"/>
      <c r="T26" s="436"/>
      <c r="U26" s="428"/>
      <c r="V26" s="427"/>
      <c r="W26" s="428"/>
      <c r="X26" s="427"/>
    </row>
    <row r="27" spans="1:24" ht="21.75" customHeight="1">
      <c r="A27" s="57" t="s">
        <v>544</v>
      </c>
      <c r="B27" s="65" t="s">
        <v>465</v>
      </c>
      <c r="C27" s="65" t="s">
        <v>469</v>
      </c>
      <c r="D27" s="33" t="s">
        <v>467</v>
      </c>
      <c r="E27" s="57" t="s">
        <v>546</v>
      </c>
      <c r="F27" s="65" t="s">
        <v>465</v>
      </c>
      <c r="G27" s="65" t="s">
        <v>469</v>
      </c>
      <c r="H27" s="33" t="s">
        <v>467</v>
      </c>
      <c r="I27" s="57" t="s">
        <v>546</v>
      </c>
      <c r="J27" s="65" t="s">
        <v>465</v>
      </c>
      <c r="K27" s="65" t="s">
        <v>469</v>
      </c>
      <c r="L27" s="33" t="s">
        <v>467</v>
      </c>
      <c r="M27" s="57" t="s">
        <v>546</v>
      </c>
      <c r="N27" s="65" t="s">
        <v>465</v>
      </c>
      <c r="O27" s="65" t="s">
        <v>469</v>
      </c>
      <c r="P27" s="33" t="s">
        <v>467</v>
      </c>
      <c r="Q27" s="57" t="s">
        <v>546</v>
      </c>
      <c r="R27" s="65" t="s">
        <v>465</v>
      </c>
      <c r="S27" s="65" t="s">
        <v>469</v>
      </c>
      <c r="T27" s="317" t="s">
        <v>467</v>
      </c>
      <c r="U27" s="107" t="s">
        <v>546</v>
      </c>
      <c r="V27" s="65" t="s">
        <v>465</v>
      </c>
      <c r="W27" s="65" t="s">
        <v>469</v>
      </c>
      <c r="X27" s="33" t="s">
        <v>467</v>
      </c>
    </row>
    <row r="28" spans="1:24" ht="21.75" customHeight="1">
      <c r="A28" s="66"/>
      <c r="B28" s="27"/>
      <c r="C28" s="27"/>
      <c r="D28" s="50"/>
      <c r="E28" s="66"/>
      <c r="F28" s="27"/>
      <c r="G28" s="27"/>
      <c r="H28" s="50"/>
      <c r="I28" s="66"/>
      <c r="J28" s="27"/>
      <c r="K28" s="27"/>
      <c r="L28" s="50"/>
      <c r="M28" s="66"/>
      <c r="N28" s="45"/>
      <c r="O28" s="27"/>
      <c r="P28" s="50"/>
      <c r="Q28" s="66"/>
      <c r="R28" s="27"/>
      <c r="S28" s="27"/>
      <c r="T28" s="50"/>
      <c r="U28" s="86"/>
      <c r="V28" s="27"/>
      <c r="W28" s="178"/>
      <c r="X28" s="183"/>
    </row>
    <row r="29" spans="1:24" ht="21.75" customHeight="1">
      <c r="A29" s="66"/>
      <c r="B29" s="27"/>
      <c r="C29" s="27"/>
      <c r="D29" s="50"/>
      <c r="E29" s="66"/>
      <c r="F29" s="27"/>
      <c r="G29" s="27"/>
      <c r="H29" s="50"/>
      <c r="I29" s="66"/>
      <c r="J29" s="27"/>
      <c r="K29" s="27"/>
      <c r="L29" s="50"/>
      <c r="M29" s="66"/>
      <c r="N29" s="45"/>
      <c r="O29" s="45"/>
      <c r="P29" s="73"/>
      <c r="Q29" s="66"/>
      <c r="R29" s="27"/>
      <c r="S29" s="27"/>
      <c r="T29" s="50"/>
      <c r="U29" s="86"/>
      <c r="V29" s="27"/>
      <c r="W29" s="178"/>
      <c r="X29" s="183"/>
    </row>
    <row r="30" spans="1:24" ht="21.75" customHeight="1" thickBot="1">
      <c r="A30" s="87"/>
      <c r="B30" s="62"/>
      <c r="C30" s="62"/>
      <c r="D30" s="40"/>
      <c r="E30" s="87"/>
      <c r="F30" s="62"/>
      <c r="G30" s="62"/>
      <c r="H30" s="40"/>
      <c r="I30" s="87"/>
      <c r="J30" s="62"/>
      <c r="K30" s="62"/>
      <c r="L30" s="40"/>
      <c r="M30" s="87"/>
      <c r="N30" s="62"/>
      <c r="O30" s="62"/>
      <c r="P30" s="40"/>
      <c r="Q30" s="87"/>
      <c r="R30" s="62"/>
      <c r="S30" s="62"/>
      <c r="T30" s="40"/>
      <c r="U30" s="76"/>
      <c r="V30" s="62"/>
      <c r="W30" s="179"/>
      <c r="X30" s="184"/>
    </row>
    <row r="31" spans="1:24" ht="21.75" customHeight="1" thickBot="1">
      <c r="A31" s="645">
        <v>45323</v>
      </c>
      <c r="B31" s="645"/>
      <c r="C31" s="63"/>
      <c r="D31" s="63"/>
      <c r="E31" s="70"/>
      <c r="F31" s="63"/>
      <c r="G31" s="63"/>
      <c r="H31" s="63"/>
      <c r="I31" s="70"/>
      <c r="J31" s="63"/>
      <c r="K31" s="63"/>
      <c r="L31" s="63"/>
      <c r="M31" s="70"/>
      <c r="N31" s="63"/>
      <c r="O31" s="63"/>
      <c r="P31" s="63"/>
      <c r="Q31" s="70"/>
      <c r="R31" s="63"/>
      <c r="S31" s="63"/>
      <c r="T31" s="70"/>
      <c r="U31" s="706" t="s">
        <v>350</v>
      </c>
      <c r="V31" s="707"/>
      <c r="W31" s="247"/>
      <c r="X31" s="223">
        <f>D30+L30+T30</f>
        <v>0</v>
      </c>
    </row>
    <row r="32" spans="1:24" ht="20.25" customHeight="1">
      <c r="A32" s="70"/>
      <c r="B32" s="78"/>
      <c r="C32" s="55"/>
      <c r="D32" s="55"/>
      <c r="E32" s="78"/>
      <c r="F32" s="78"/>
      <c r="G32" s="428"/>
      <c r="H32" s="428"/>
      <c r="I32" s="429"/>
      <c r="J32" s="428"/>
      <c r="K32" s="428"/>
      <c r="L32" s="428"/>
      <c r="M32" s="429"/>
      <c r="N32" s="427"/>
      <c r="O32" s="428"/>
      <c r="P32" s="428"/>
      <c r="Q32" s="429"/>
      <c r="R32" s="427"/>
      <c r="S32" s="428"/>
      <c r="T32" s="429"/>
      <c r="U32" s="428"/>
      <c r="V32" s="427"/>
      <c r="W32" s="428"/>
      <c r="X32" s="427"/>
    </row>
    <row r="33" spans="1:24" ht="20.25" customHeight="1">
      <c r="A33" s="77"/>
      <c r="B33" s="78"/>
      <c r="E33" s="55"/>
      <c r="F33" s="55"/>
      <c r="G33" s="77"/>
      <c r="H33" s="78"/>
      <c r="I33" s="70"/>
      <c r="J33" s="52"/>
      <c r="K33" s="428"/>
      <c r="L33" s="428"/>
      <c r="M33" s="429"/>
      <c r="N33" s="428"/>
      <c r="O33" s="147"/>
      <c r="P33" s="428"/>
      <c r="Q33" s="429"/>
      <c r="R33" s="331" t="s">
        <v>653</v>
      </c>
      <c r="S33" s="147" t="s">
        <v>650</v>
      </c>
      <c r="T33" s="148"/>
      <c r="U33" s="427"/>
      <c r="V33" s="149"/>
      <c r="W33" s="151"/>
      <c r="X33" s="428"/>
    </row>
    <row r="34" spans="1:24" ht="20.25" customHeight="1">
      <c r="A34" s="77"/>
      <c r="B34" s="78"/>
      <c r="E34" s="55"/>
      <c r="F34" s="55"/>
      <c r="G34" s="428"/>
      <c r="H34" s="428"/>
      <c r="I34" s="427"/>
      <c r="J34" s="427"/>
      <c r="K34" s="428"/>
      <c r="L34" s="428"/>
      <c r="M34" s="427"/>
      <c r="N34" s="427"/>
      <c r="O34" s="428"/>
      <c r="P34" s="428"/>
      <c r="Q34" s="427"/>
      <c r="S34" s="147" t="s">
        <v>651</v>
      </c>
      <c r="T34" s="429"/>
      <c r="U34" s="427"/>
      <c r="V34" s="427"/>
      <c r="W34" s="428"/>
      <c r="X34" s="428"/>
    </row>
    <row r="35" spans="1:24" ht="20.25" customHeight="1">
      <c r="A35" s="77"/>
      <c r="B35" s="78"/>
      <c r="C35" s="78"/>
      <c r="D35" s="78"/>
      <c r="G35" s="55"/>
      <c r="H35" s="55"/>
      <c r="I35" s="55"/>
      <c r="J35" s="55"/>
      <c r="K35" s="427"/>
      <c r="L35" s="427"/>
      <c r="M35" s="434"/>
      <c r="N35" s="427"/>
      <c r="O35" s="427"/>
      <c r="P35" s="427"/>
      <c r="Q35" s="434"/>
      <c r="S35" s="147" t="s">
        <v>652</v>
      </c>
      <c r="T35" s="434"/>
      <c r="U35" s="427"/>
      <c r="V35" s="427"/>
      <c r="W35" s="427"/>
      <c r="X35" s="427"/>
    </row>
    <row r="36" spans="1:22" ht="20.25" customHeight="1" hidden="1">
      <c r="A36" s="327" t="s">
        <v>678</v>
      </c>
      <c r="B36" s="491" t="s">
        <v>686</v>
      </c>
      <c r="C36" s="435">
        <v>1450</v>
      </c>
      <c r="D36" s="221"/>
      <c r="E36" s="78"/>
      <c r="F36" s="78"/>
      <c r="V36" s="148"/>
    </row>
    <row r="37" spans="1:24" ht="20.25" customHeight="1" hidden="1" thickBot="1">
      <c r="A37" s="327" t="s">
        <v>679</v>
      </c>
      <c r="B37" s="492" t="s">
        <v>687</v>
      </c>
      <c r="C37" s="225">
        <v>670</v>
      </c>
      <c r="D37" s="240"/>
      <c r="E37" s="78"/>
      <c r="F37" s="78"/>
      <c r="W37" s="80"/>
      <c r="X37" s="80"/>
    </row>
    <row r="38" spans="1:24" ht="17.25" hidden="1">
      <c r="A38" s="327" t="s">
        <v>680</v>
      </c>
      <c r="B38" s="491" t="s">
        <v>688</v>
      </c>
      <c r="C38" s="435">
        <v>1450</v>
      </c>
      <c r="D38" s="221"/>
      <c r="E38" s="79"/>
      <c r="F38" s="80"/>
      <c r="W38" s="80"/>
      <c r="X38" s="80"/>
    </row>
    <row r="39" spans="1:24" ht="18" hidden="1" thickBot="1">
      <c r="A39" s="327" t="s">
        <v>681</v>
      </c>
      <c r="B39" s="492" t="s">
        <v>689</v>
      </c>
      <c r="C39" s="225">
        <v>670</v>
      </c>
      <c r="D39" s="240"/>
      <c r="U39" s="149"/>
      <c r="V39" s="151"/>
      <c r="W39" s="150"/>
      <c r="X39" s="150"/>
    </row>
  </sheetData>
  <sheetProtection/>
  <mergeCells count="33">
    <mergeCell ref="U12:V12"/>
    <mergeCell ref="U13:V13"/>
    <mergeCell ref="P4:U4"/>
    <mergeCell ref="W4:X4"/>
    <mergeCell ref="M6:P6"/>
    <mergeCell ref="Q6:T6"/>
    <mergeCell ref="U6:X6"/>
    <mergeCell ref="K3:N3"/>
    <mergeCell ref="W1:X1"/>
    <mergeCell ref="U11:V11"/>
    <mergeCell ref="P3:Q3"/>
    <mergeCell ref="S3:U3"/>
    <mergeCell ref="A6:D6"/>
    <mergeCell ref="E6:H6"/>
    <mergeCell ref="I6:L6"/>
    <mergeCell ref="A2:B2"/>
    <mergeCell ref="D2:E2"/>
    <mergeCell ref="U24:V24"/>
    <mergeCell ref="U31:V31"/>
    <mergeCell ref="Q23:R23"/>
    <mergeCell ref="F1:I1"/>
    <mergeCell ref="K4:N4"/>
    <mergeCell ref="A3:B3"/>
    <mergeCell ref="A31:B31"/>
    <mergeCell ref="A4:B4"/>
    <mergeCell ref="D4:E4"/>
    <mergeCell ref="F4:I4"/>
    <mergeCell ref="F2:I2"/>
    <mergeCell ref="A12:C14"/>
    <mergeCell ref="A23:B23"/>
    <mergeCell ref="A24:C26"/>
    <mergeCell ref="D3:E3"/>
    <mergeCell ref="F3:I3"/>
  </mergeCells>
  <printOptions/>
  <pageMargins left="0.3937007874015748" right="0.3937007874015748" top="0.1968503937007874" bottom="0.1968503937007874" header="0.5118110236220472" footer="0.511811023622047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(株)読売ｲﾝﾌｫﾒｰｼｮﾝｻｰﾋﾞｽ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一ツ橋センター</dc:creator>
  <cp:keywords/>
  <dc:description/>
  <cp:lastModifiedBy>t_koyama@nagano-yis.co.jp</cp:lastModifiedBy>
  <cp:lastPrinted>2023-10-31T00:58:32Z</cp:lastPrinted>
  <dcterms:created xsi:type="dcterms:W3CDTF">2000-09-30T00:40:41Z</dcterms:created>
  <dcterms:modified xsi:type="dcterms:W3CDTF">2023-12-18T08:43:20Z</dcterms:modified>
  <cp:category/>
  <cp:version/>
  <cp:contentType/>
  <cp:contentStatus/>
</cp:coreProperties>
</file>